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Prodigy\2018\Q3'18\Ver CJE\"/>
    </mc:Choice>
  </mc:AlternateContent>
  <bookViews>
    <workbookView xWindow="0" yWindow="0" windowWidth="20490" windowHeight="7155"/>
  </bookViews>
  <sheets>
    <sheet name="BS" sheetId="5" r:id="rId1"/>
    <sheet name="PL" sheetId="3" r:id="rId2"/>
    <sheet name="CE" sheetId="2" r:id="rId3"/>
    <sheet name="CF" sheetId="6" r:id="rId4"/>
  </sheets>
  <definedNames>
    <definedName name="_xlnm.Print_Area" localSheetId="0">BS!$A$1:$F$60</definedName>
    <definedName name="_xlnm.Print_Area" localSheetId="2">CE!$A$1:$J$24</definedName>
  </definedNames>
  <calcPr calcId="152511"/>
</workbook>
</file>

<file path=xl/calcChain.xml><?xml version="1.0" encoding="utf-8"?>
<calcChain xmlns="http://schemas.openxmlformats.org/spreadsheetml/2006/main">
  <c r="J46" i="3" l="1"/>
  <c r="H46" i="3"/>
  <c r="J46" i="6" l="1"/>
  <c r="H46" i="6"/>
  <c r="J43" i="6"/>
  <c r="H43" i="6"/>
  <c r="H16" i="3" l="1"/>
  <c r="J16" i="3"/>
  <c r="F20" i="2" l="1"/>
  <c r="D20" i="2"/>
  <c r="F37" i="5" l="1"/>
  <c r="F15" i="5"/>
  <c r="J41" i="3" l="1"/>
  <c r="J47" i="3" s="1"/>
  <c r="J49" i="3" s="1"/>
  <c r="J11" i="3"/>
  <c r="J17" i="3" s="1"/>
  <c r="J19" i="3" s="1"/>
  <c r="J21" i="3" s="1"/>
  <c r="J25" i="3" s="1"/>
  <c r="F52" i="5"/>
  <c r="F40" i="5"/>
  <c r="D40" i="5"/>
  <c r="F41" i="5"/>
  <c r="F53" i="5" s="1"/>
  <c r="D37" i="5"/>
  <c r="F21" i="5"/>
  <c r="D21" i="5"/>
  <c r="F22" i="5"/>
  <c r="D15" i="5"/>
  <c r="J51" i="3" l="1"/>
  <c r="J55" i="3" s="1"/>
  <c r="J8" i="6"/>
  <c r="J18" i="6" s="1"/>
  <c r="J28" i="6" s="1"/>
  <c r="J30" i="6" s="1"/>
  <c r="J47" i="6" s="1"/>
  <c r="J49" i="6" s="1"/>
  <c r="D22" i="5"/>
  <c r="D41" i="5"/>
  <c r="F54" i="5"/>
  <c r="J9" i="2" l="1"/>
  <c r="J16" i="2"/>
  <c r="F13" i="2" l="1"/>
  <c r="D13" i="2"/>
  <c r="B13" i="2"/>
  <c r="J10" i="2"/>
  <c r="H13" i="2" l="1"/>
  <c r="J12" i="2"/>
  <c r="J13" i="2" s="1"/>
  <c r="H11" i="3" l="1"/>
  <c r="H41" i="3"/>
  <c r="H17" i="3" l="1"/>
  <c r="H19" i="3" s="1"/>
  <c r="H21" i="3" s="1"/>
  <c r="H47" i="3"/>
  <c r="H49" i="3" s="1"/>
  <c r="H8" i="6" s="1"/>
  <c r="H18" i="6" s="1"/>
  <c r="H28" i="6" s="1"/>
  <c r="H30" i="6" s="1"/>
  <c r="H47" i="6" s="1"/>
  <c r="H49" i="6" s="1"/>
  <c r="H50" i="6" s="1"/>
  <c r="H25" i="3" l="1"/>
  <c r="H51" i="3"/>
  <c r="H55" i="3" l="1"/>
  <c r="H18" i="2"/>
  <c r="D19" i="2" l="1"/>
  <c r="H125" i="2" l="1"/>
  <c r="J75" i="2"/>
  <c r="H75" i="2"/>
  <c r="J15" i="2" l="1"/>
  <c r="H19" i="2" l="1"/>
  <c r="F19" i="2"/>
  <c r="D51" i="5" l="1"/>
  <c r="D52" i="5" s="1"/>
  <c r="D53" i="5" s="1"/>
  <c r="D54" i="5" s="1"/>
  <c r="B19" i="2"/>
  <c r="B20" i="2" s="1"/>
  <c r="H20" i="2" l="1"/>
  <c r="J18" i="2"/>
  <c r="J19" i="2" s="1"/>
  <c r="J20" i="2" s="1"/>
</calcChain>
</file>

<file path=xl/sharedStrings.xml><?xml version="1.0" encoding="utf-8"?>
<sst xmlns="http://schemas.openxmlformats.org/spreadsheetml/2006/main" count="187" uniqueCount="127">
  <si>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</si>
  <si>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</si>
  <si>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</si>
  <si>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</si>
  <si>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</si>
  <si>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</si>
  <si>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</si>
  <si>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</si>
  <si>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</si>
  <si>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</si>
  <si>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The accompanying notes are an integral part of the financial statements.</t>
  </si>
  <si>
    <t>Liabilities and shareholders' equity</t>
  </si>
  <si>
    <t>Current liabilities</t>
  </si>
  <si>
    <t>Other current liabilities</t>
  </si>
  <si>
    <t>Total current liabilities</t>
  </si>
  <si>
    <t>Shareholders' equity</t>
  </si>
  <si>
    <t>Share capital</t>
  </si>
  <si>
    <t xml:space="preserve">   Registered</t>
  </si>
  <si>
    <t>Total liabilities and shareholders' equity</t>
  </si>
  <si>
    <t>Directors</t>
  </si>
  <si>
    <t>Revenues</t>
  </si>
  <si>
    <t>Sales</t>
  </si>
  <si>
    <t>Other income</t>
  </si>
  <si>
    <t>Total revenues</t>
  </si>
  <si>
    <t>Expenses</t>
  </si>
  <si>
    <t>Cost of sales</t>
  </si>
  <si>
    <t>Administrative expenses</t>
  </si>
  <si>
    <t>Total expenses</t>
  </si>
  <si>
    <t>Finance cost</t>
  </si>
  <si>
    <t>Cash flows from operating activities</t>
  </si>
  <si>
    <t xml:space="preserve">   by (paid from) operating activities </t>
  </si>
  <si>
    <t xml:space="preserve">   and liabilities</t>
  </si>
  <si>
    <t xml:space="preserve">   Other current assets</t>
  </si>
  <si>
    <t xml:space="preserve">   Other non-current assets</t>
  </si>
  <si>
    <t xml:space="preserve">   Other current liabilities</t>
  </si>
  <si>
    <t xml:space="preserve">   Cash paid for corporate income tax</t>
  </si>
  <si>
    <t>Cash flows from investing activities</t>
  </si>
  <si>
    <t>Cash flows from financing activities</t>
  </si>
  <si>
    <t>Total</t>
  </si>
  <si>
    <t>share capital</t>
  </si>
  <si>
    <t>Net cash flows from operating activities</t>
  </si>
  <si>
    <t>Non-current liabilities</t>
  </si>
  <si>
    <t>Provision for long-term employee benefits</t>
  </si>
  <si>
    <t>Total non-current liabilities</t>
  </si>
  <si>
    <t>Total liabilities</t>
  </si>
  <si>
    <t xml:space="preserve">Profit from operating activities before change in operating assets </t>
  </si>
  <si>
    <t xml:space="preserve">Total shareholders' equity </t>
  </si>
  <si>
    <t xml:space="preserve">   Issued and fully paid up</t>
  </si>
  <si>
    <t>Statement of comprehensive income</t>
  </si>
  <si>
    <t>Profit or loss:</t>
  </si>
  <si>
    <t xml:space="preserve">Earnings per share </t>
  </si>
  <si>
    <t>Issued and</t>
  </si>
  <si>
    <t>fully paid-up</t>
  </si>
  <si>
    <t>Property, plant and equipment</t>
  </si>
  <si>
    <t xml:space="preserve">   Provision for long-term employee benefits</t>
  </si>
  <si>
    <t>Net cash flows used in investing activities</t>
  </si>
  <si>
    <t>Inventories</t>
  </si>
  <si>
    <t>Material supplies</t>
  </si>
  <si>
    <t>Trade and other payables</t>
  </si>
  <si>
    <t>Income tax payable</t>
  </si>
  <si>
    <t>Retained earnings</t>
  </si>
  <si>
    <t xml:space="preserve">   Appropriated-statutory reserve</t>
  </si>
  <si>
    <t xml:space="preserve">   Unappropriated</t>
  </si>
  <si>
    <t>Selling expenses</t>
  </si>
  <si>
    <t>Profit before tax</t>
  </si>
  <si>
    <t xml:space="preserve">Adjustments to reconcile profit before tax to net cash provided </t>
  </si>
  <si>
    <t xml:space="preserve">   Gain on sales of machinery and equipment </t>
  </si>
  <si>
    <t xml:space="preserve">   Inventories and material supplies</t>
  </si>
  <si>
    <t xml:space="preserve">   Trade and other payables</t>
  </si>
  <si>
    <t>Proceed from sales of machinery and equipment</t>
  </si>
  <si>
    <t>Dividend paid</t>
  </si>
  <si>
    <t>Appropriated</t>
  </si>
  <si>
    <t>Deferred tax assets</t>
  </si>
  <si>
    <t>Gain on exchange rate</t>
  </si>
  <si>
    <t>(Unit: Thousand Baht)</t>
  </si>
  <si>
    <t>(Unaudited</t>
  </si>
  <si>
    <t>(Audited)</t>
  </si>
  <si>
    <t>but reviewed)</t>
  </si>
  <si>
    <t>Statement of financial position (continued)</t>
  </si>
  <si>
    <t>Statement of financial position</t>
  </si>
  <si>
    <t>Cash flow statement</t>
  </si>
  <si>
    <t>Unappropriated</t>
  </si>
  <si>
    <t>Statement of changes in shareholders' equity</t>
  </si>
  <si>
    <t>Cash flow statement (continued)</t>
  </si>
  <si>
    <t>(Unaudited but reviewed)</t>
  </si>
  <si>
    <t>Prodigy Public Company Limited</t>
  </si>
  <si>
    <t>Income tax expenses</t>
  </si>
  <si>
    <t>Profit for the period</t>
  </si>
  <si>
    <t>Total comprehensive income for the period</t>
  </si>
  <si>
    <t>Cash and cash equivalents at end of period</t>
  </si>
  <si>
    <t>Cash and cash equivalents at beginning of period</t>
  </si>
  <si>
    <t xml:space="preserve">      270,000,000 ordinary shares of Baht 0.5 each</t>
  </si>
  <si>
    <t>Basic earnings per share</t>
  </si>
  <si>
    <t>Total comprehensive income</t>
  </si>
  <si>
    <t xml:space="preserve">   for the period</t>
  </si>
  <si>
    <t>Profit before finance cost and income tax expenses</t>
  </si>
  <si>
    <t>Profit before income tax expenses</t>
  </si>
  <si>
    <t>Share premium</t>
  </si>
  <si>
    <t>Share</t>
  </si>
  <si>
    <t>premium</t>
  </si>
  <si>
    <t>2, 3</t>
  </si>
  <si>
    <t xml:space="preserve">   Depreciation and amortisation</t>
  </si>
  <si>
    <t xml:space="preserve">   Trade receivables</t>
  </si>
  <si>
    <t>(Unit: Thousand Baht except earnings per share expressed in Baht)</t>
  </si>
  <si>
    <t>Intangible assets - computer software</t>
  </si>
  <si>
    <t>Net cash flows used in financing activities</t>
  </si>
  <si>
    <t>Operating asset (increase) decrease</t>
  </si>
  <si>
    <t>Operating liabilities increase (decrease)</t>
  </si>
  <si>
    <t>Balance as at 1 January 2017</t>
  </si>
  <si>
    <t>Balance as at 30 September 2017</t>
  </si>
  <si>
    <t>Acquisition of intangible assets</t>
  </si>
  <si>
    <t>31 December 2017</t>
  </si>
  <si>
    <t>Trade and other receivables</t>
  </si>
  <si>
    <t>For the nine-month period ended 30 September 2018</t>
  </si>
  <si>
    <t>Balance as at 1 January 2018</t>
  </si>
  <si>
    <t>Balance as at 30 September 2018</t>
  </si>
  <si>
    <t>For the three-month period ended 30 September 2018</t>
  </si>
  <si>
    <t>As at 30 September 2018</t>
  </si>
  <si>
    <t>30 September 2018</t>
  </si>
  <si>
    <t>Other comprehensive income for the period</t>
  </si>
  <si>
    <t>Decrease in cash and cash equivalents</t>
  </si>
  <si>
    <t>2, 7</t>
  </si>
  <si>
    <t>Dividend paid (Note 12)</t>
  </si>
  <si>
    <t xml:space="preserve">   Allowance for doubtful accounts (reversal)</t>
  </si>
  <si>
    <t xml:space="preserve">   Write-off bad debts</t>
  </si>
  <si>
    <t>Acquisition of building, machinery and equipment</t>
  </si>
  <si>
    <t xml:space="preserve">   Reduction cost of inventories to net realisable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</si>
</sst>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164" formatCode="_(* #,##0.00_);_(* \(#,##0.00\);_(* &quot;-&quot;_);_(@_)"/>
    <numFmt numFmtId="165" formatCode="[$-809]dd\ mmmm\ yyyy;@"/>
  </numFmts>
  <fonts count="7">
    <font>
      <sz val="10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i/>
      <sz val="11"/>
      <name val="Arial"/>
      <family val="2"/>
    </font>
    <font>
      <i/>
      <u/>
      <sz val="11"/>
      <name val="Arial"/>
      <family val="2"/>
    </font>
    <font>
      <sz val="10"/>
      <name val="ApFont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/>
  </cellStyleXfs>
  <cellXfs count="75">
    <xf numFmtId="0" fontId="0" fillId="0" borderId="0" xfId="0"/>
    <xf numFmtId="0" fontId="2" fillId="0" borderId="0" xfId="0" applyFont="1" applyAlignment="1"/>
    <xf numFmtId="38" fontId="2" fillId="0" borderId="0" xfId="0" applyNumberFormat="1" applyFont="1" applyAlignment="1"/>
    <xf numFmtId="0" fontId="1" fillId="0" borderId="0" xfId="0" applyFont="1" applyAlignment="1"/>
    <xf numFmtId="41" fontId="2" fillId="0" borderId="0" xfId="0" applyNumberFormat="1" applyFont="1" applyAlignment="1">
      <alignment horizontal="right"/>
    </xf>
    <xf numFmtId="41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41" fontId="2" fillId="0" borderId="0" xfId="0" quotePrefix="1" applyNumberFormat="1" applyFont="1" applyBorder="1" applyAlignment="1">
      <alignment horizontal="right"/>
    </xf>
    <xf numFmtId="41" fontId="2" fillId="0" borderId="5" xfId="0" applyNumberFormat="1" applyFont="1" applyBorder="1" applyAlignment="1">
      <alignment horizontal="right"/>
    </xf>
    <xf numFmtId="37" fontId="1" fillId="0" borderId="0" xfId="0" applyNumberFormat="1" applyFont="1" applyAlignment="1">
      <alignment wrapText="1"/>
    </xf>
    <xf numFmtId="41" fontId="2" fillId="0" borderId="3" xfId="0" applyNumberFormat="1" applyFont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3" xfId="0" applyFont="1" applyBorder="1" applyAlignment="1">
      <alignment horizontal="center"/>
    </xf>
    <xf numFmtId="37" fontId="4" fillId="0" borderId="0" xfId="0" applyNumberFormat="1" applyFont="1" applyBorder="1" applyAlignment="1">
      <alignment horizontal="center"/>
    </xf>
    <xf numFmtId="37" fontId="2" fillId="0" borderId="0" xfId="0" applyNumberFormat="1" applyFont="1" applyAlignment="1"/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left"/>
    </xf>
    <xf numFmtId="0" fontId="1" fillId="0" borderId="0" xfId="0" applyFont="1" applyFill="1" applyAlignment="1"/>
    <xf numFmtId="0" fontId="2" fillId="0" borderId="0" xfId="0" applyFont="1" applyFill="1" applyAlignment="1"/>
    <xf numFmtId="38" fontId="2" fillId="0" borderId="0" xfId="0" applyNumberFormat="1" applyFont="1" applyFill="1" applyAlignment="1"/>
    <xf numFmtId="37" fontId="2" fillId="0" borderId="0" xfId="0" applyNumberFormat="1" applyFont="1" applyFill="1" applyAlignment="1"/>
    <xf numFmtId="164" fontId="2" fillId="0" borderId="2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Continuous"/>
    </xf>
    <xf numFmtId="38" fontId="2" fillId="0" borderId="0" xfId="0" applyNumberFormat="1" applyFont="1" applyFill="1" applyAlignment="1">
      <alignment horizontal="centerContinuous"/>
    </xf>
    <xf numFmtId="37" fontId="4" fillId="0" borderId="0" xfId="0" applyNumberFormat="1" applyFont="1" applyFill="1" applyBorder="1" applyAlignment="1">
      <alignment horizontal="center"/>
    </xf>
    <xf numFmtId="37" fontId="2" fillId="0" borderId="0" xfId="0" applyNumberFormat="1" applyFont="1" applyFill="1" applyAlignment="1">
      <alignment horizontal="centerContinuous"/>
    </xf>
    <xf numFmtId="38" fontId="2" fillId="0" borderId="0" xfId="0" applyNumberFormat="1" applyFont="1" applyFill="1" applyAlignment="1">
      <alignment horizontal="center"/>
    </xf>
    <xf numFmtId="37" fontId="3" fillId="0" borderId="0" xfId="0" applyNumberFormat="1" applyFont="1" applyFill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37" fontId="3" fillId="0" borderId="0" xfId="0" applyNumberFormat="1" applyFont="1" applyFill="1" applyBorder="1" applyAlignment="1">
      <alignment horizontal="center"/>
    </xf>
    <xf numFmtId="41" fontId="2" fillId="0" borderId="0" xfId="0" applyNumberFormat="1" applyFont="1" applyFill="1" applyBorder="1" applyAlignment="1">
      <alignment horizontal="right"/>
    </xf>
    <xf numFmtId="41" fontId="2" fillId="0" borderId="0" xfId="0" applyNumberFormat="1" applyFont="1" applyFill="1" applyAlignment="1">
      <alignment horizontal="right"/>
    </xf>
    <xf numFmtId="41" fontId="2" fillId="0" borderId="3" xfId="0" applyNumberFormat="1" applyFont="1" applyFill="1" applyBorder="1" applyAlignment="1">
      <alignment horizontal="right"/>
    </xf>
    <xf numFmtId="41" fontId="2" fillId="0" borderId="1" xfId="0" applyNumberFormat="1" applyFont="1" applyFill="1" applyBorder="1" applyAlignment="1">
      <alignment horizontal="right"/>
    </xf>
    <xf numFmtId="38" fontId="2" fillId="0" borderId="0" xfId="0" applyNumberFormat="1" applyFont="1" applyFill="1" applyBorder="1" applyAlignment="1"/>
    <xf numFmtId="37" fontId="5" fillId="0" borderId="0" xfId="0" applyNumberFormat="1" applyFont="1" applyFill="1" applyAlignment="1">
      <alignment horizontal="center"/>
    </xf>
    <xf numFmtId="37" fontId="1" fillId="0" borderId="0" xfId="0" applyNumberFormat="1" applyFont="1" applyFill="1" applyAlignment="1"/>
    <xf numFmtId="41" fontId="2" fillId="0" borderId="0" xfId="0" applyNumberFormat="1" applyFont="1" applyFill="1" applyAlignment="1"/>
    <xf numFmtId="41" fontId="2" fillId="0" borderId="2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Alignment="1"/>
    <xf numFmtId="37" fontId="4" fillId="0" borderId="0" xfId="0" applyNumberFormat="1" applyFont="1" applyBorder="1" applyAlignment="1">
      <alignment horizontal="center" vertical="center"/>
    </xf>
    <xf numFmtId="37" fontId="2" fillId="0" borderId="0" xfId="0" applyNumberFormat="1" applyFont="1" applyAlignment="1">
      <alignment horizontal="center" vertical="center"/>
    </xf>
    <xf numFmtId="41" fontId="2" fillId="0" borderId="0" xfId="0" applyNumberFormat="1" applyFont="1" applyAlignment="1">
      <alignment horizontal="right" vertical="center"/>
    </xf>
    <xf numFmtId="41" fontId="2" fillId="0" borderId="3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37" fontId="2" fillId="0" borderId="0" xfId="0" applyNumberFormat="1" applyFont="1" applyAlignment="1">
      <alignment horizontal="centerContinuous" vertical="center"/>
    </xf>
    <xf numFmtId="38" fontId="2" fillId="0" borderId="0" xfId="0" applyNumberFormat="1" applyFont="1" applyAlignment="1">
      <alignment horizontal="centerContinuous" vertical="center"/>
    </xf>
    <xf numFmtId="38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37" fontId="3" fillId="0" borderId="0" xfId="0" applyNumberFormat="1" applyFont="1" applyAlignment="1">
      <alignment horizontal="center" vertical="center"/>
    </xf>
    <xf numFmtId="165" fontId="3" fillId="0" borderId="0" xfId="0" quotePrefix="1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Continuous" vertical="center"/>
    </xf>
    <xf numFmtId="0" fontId="4" fillId="0" borderId="0" xfId="0" applyFont="1" applyAlignment="1">
      <alignment horizontal="center" vertical="center"/>
    </xf>
    <xf numFmtId="37" fontId="2" fillId="0" borderId="0" xfId="0" applyNumberFormat="1" applyFont="1" applyAlignment="1">
      <alignment vertical="center"/>
    </xf>
    <xf numFmtId="38" fontId="2" fillId="0" borderId="0" xfId="0" applyNumberFormat="1" applyFont="1" applyAlignment="1">
      <alignment horizontal="center" vertical="center"/>
    </xf>
    <xf numFmtId="41" fontId="2" fillId="0" borderId="1" xfId="0" applyNumberFormat="1" applyFont="1" applyBorder="1" applyAlignment="1">
      <alignment horizontal="right" vertical="center"/>
    </xf>
    <xf numFmtId="41" fontId="2" fillId="0" borderId="2" xfId="0" applyNumberFormat="1" applyFont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41" fontId="2" fillId="0" borderId="0" xfId="0" applyNumberFormat="1" applyFont="1" applyBorder="1" applyAlignment="1">
      <alignment horizontal="right" vertical="center"/>
    </xf>
    <xf numFmtId="37" fontId="5" fillId="0" borderId="0" xfId="0" applyNumberFormat="1" applyFont="1" applyBorder="1" applyAlignment="1">
      <alignment horizontal="center" vertical="center"/>
    </xf>
    <xf numFmtId="38" fontId="3" fillId="0" borderId="0" xfId="0" applyNumberFormat="1" applyFont="1" applyAlignment="1">
      <alignment horizontal="center" vertical="center"/>
    </xf>
    <xf numFmtId="41" fontId="2" fillId="0" borderId="0" xfId="0" applyNumberFormat="1" applyFont="1" applyAlignment="1">
      <alignment horizontal="center" vertical="center"/>
    </xf>
    <xf numFmtId="41" fontId="2" fillId="0" borderId="3" xfId="0" applyNumberFormat="1" applyFont="1" applyBorder="1" applyAlignment="1">
      <alignment horizontal="right" vertical="center"/>
    </xf>
    <xf numFmtId="38" fontId="4" fillId="0" borderId="0" xfId="0" applyNumberFormat="1" applyFont="1" applyAlignment="1">
      <alignment horizontal="center" vertical="center"/>
    </xf>
    <xf numFmtId="41" fontId="2" fillId="0" borderId="3" xfId="0" applyNumberFormat="1" applyFont="1" applyFill="1" applyBorder="1" applyAlignment="1">
      <alignment horizontal="right" vertical="center"/>
    </xf>
    <xf numFmtId="38" fontId="2" fillId="0" borderId="4" xfId="0" applyNumberFormat="1" applyFont="1" applyBorder="1" applyAlignment="1">
      <alignment vertical="center"/>
    </xf>
    <xf numFmtId="38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vertical="center"/>
    </xf>
    <xf numFmtId="38" fontId="2" fillId="0" borderId="0" xfId="0" applyNumberFormat="1" applyFont="1" applyAlignment="1">
      <alignment horizontal="right" vertical="center"/>
    </xf>
    <xf numFmtId="38" fontId="2" fillId="0" borderId="0" xfId="0" applyNumberFormat="1" applyFont="1" applyFill="1" applyAlignment="1">
      <alignment horizontal="right"/>
    </xf>
    <xf numFmtId="0" fontId="2" fillId="0" borderId="3" xfId="0" applyFont="1" applyBorder="1" applyAlignment="1">
      <alignment horizontal="center"/>
    </xf>
  </cellXfs>
  <cellStyles count="2">
    <cellStyle name="0,0_x000d__x000a_NA_x000d__x000a_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showGridLines="0" tabSelected="1" view="pageBreakPreview" topLeftCell="A49" zoomScaleNormal="100" zoomScaleSheetLayoutView="100" workbookViewId="0">
      <selection activeCell="L54" sqref="L54"/>
    </sheetView>
  </sheetViews>
  <sheetFormatPr defaultColWidth="10.7109375" defaultRowHeight="23.45" customHeight="1"/>
  <cols>
    <col min="1" max="1" width="50.7109375" style="50" customWidth="1"/>
    <col min="2" max="2" width="5.140625" style="43" customWidth="1"/>
    <col min="3" max="3" width="1.85546875" style="57" customWidth="1"/>
    <col min="4" max="4" width="17.7109375" style="50" customWidth="1"/>
    <col min="5" max="5" width="1.7109375" style="57" customWidth="1"/>
    <col min="6" max="6" width="17.7109375" style="50" customWidth="1"/>
    <col min="7" max="7" width="1.28515625" style="50" customWidth="1"/>
    <col min="8" max="8" width="10.7109375" style="71" customWidth="1"/>
    <col min="9" max="16384" width="10.7109375" style="50"/>
  </cols>
  <sheetData>
    <row r="1" spans="1:6" ht="23.45" customHeight="1">
      <c r="A1" s="47" t="s">
        <v>85</v>
      </c>
      <c r="C1" s="48"/>
      <c r="D1" s="49"/>
      <c r="E1" s="48"/>
      <c r="F1" s="49"/>
    </row>
    <row r="2" spans="1:6" ht="23.45" customHeight="1">
      <c r="A2" s="47" t="s">
        <v>79</v>
      </c>
      <c r="C2" s="48"/>
      <c r="D2" s="49"/>
      <c r="E2" s="48"/>
      <c r="F2" s="49"/>
    </row>
    <row r="3" spans="1:6" ht="23.45" customHeight="1">
      <c r="A3" s="47" t="s">
        <v>117</v>
      </c>
      <c r="C3" s="48"/>
      <c r="D3" s="49"/>
      <c r="E3" s="48"/>
      <c r="F3" s="49"/>
    </row>
    <row r="4" spans="1:6" ht="23.45" customHeight="1">
      <c r="A4" s="72" t="s">
        <v>74</v>
      </c>
      <c r="B4" s="72"/>
      <c r="C4" s="72"/>
      <c r="D4" s="72"/>
      <c r="E4" s="72"/>
      <c r="F4" s="72"/>
    </row>
    <row r="5" spans="1:6" ht="23.45" customHeight="1">
      <c r="A5" s="51"/>
      <c r="B5" s="52" t="s">
        <v>0</v>
      </c>
      <c r="C5" s="48"/>
      <c r="D5" s="53" t="s">
        <v>118</v>
      </c>
      <c r="E5" s="48"/>
      <c r="F5" s="53" t="s">
        <v>111</v>
      </c>
    </row>
    <row r="6" spans="1:6" ht="23.45" customHeight="1">
      <c r="A6" s="51"/>
      <c r="B6" s="52"/>
      <c r="C6" s="48"/>
      <c r="D6" s="54" t="s">
        <v>75</v>
      </c>
      <c r="E6" s="48"/>
      <c r="F6" s="55" t="s">
        <v>76</v>
      </c>
    </row>
    <row r="7" spans="1:6" ht="23.45" customHeight="1">
      <c r="A7" s="51"/>
      <c r="B7" s="52"/>
      <c r="C7" s="48"/>
      <c r="D7" s="54" t="s">
        <v>77</v>
      </c>
      <c r="E7" s="48"/>
      <c r="F7" s="55"/>
    </row>
    <row r="8" spans="1:6" ht="23.45" customHeight="1">
      <c r="A8" s="47" t="s">
        <v>1</v>
      </c>
      <c r="B8" s="56"/>
    </row>
    <row r="9" spans="1:6" ht="23.45" customHeight="1">
      <c r="A9" s="47" t="s">
        <v>2</v>
      </c>
      <c r="C9" s="44"/>
      <c r="D9" s="58"/>
      <c r="E9" s="44"/>
      <c r="F9" s="58"/>
    </row>
    <row r="10" spans="1:6" ht="23.45" customHeight="1">
      <c r="A10" s="51" t="s">
        <v>3</v>
      </c>
      <c r="C10" s="44"/>
      <c r="D10" s="45">
        <v>154462</v>
      </c>
      <c r="E10" s="44"/>
      <c r="F10" s="45">
        <v>167444</v>
      </c>
    </row>
    <row r="11" spans="1:6" ht="23.45" customHeight="1">
      <c r="A11" s="51" t="s">
        <v>112</v>
      </c>
      <c r="B11" s="43" t="s">
        <v>100</v>
      </c>
      <c r="C11" s="44"/>
      <c r="D11" s="45">
        <v>145167</v>
      </c>
      <c r="E11" s="44"/>
      <c r="F11" s="45">
        <v>147017</v>
      </c>
    </row>
    <row r="12" spans="1:6" ht="23.45" customHeight="1">
      <c r="A12" s="51" t="s">
        <v>56</v>
      </c>
      <c r="B12" s="43">
        <v>4</v>
      </c>
      <c r="C12" s="44"/>
      <c r="D12" s="45">
        <v>72199</v>
      </c>
      <c r="E12" s="44"/>
      <c r="F12" s="45">
        <v>29021</v>
      </c>
    </row>
    <row r="13" spans="1:6" ht="23.45" customHeight="1">
      <c r="A13" s="51" t="s">
        <v>57</v>
      </c>
      <c r="C13" s="44"/>
      <c r="D13" s="45">
        <v>9748</v>
      </c>
      <c r="E13" s="44"/>
      <c r="F13" s="45">
        <v>8175</v>
      </c>
    </row>
    <row r="14" spans="1:6" ht="23.45" customHeight="1">
      <c r="A14" s="51" t="s">
        <v>4</v>
      </c>
      <c r="C14" s="44"/>
      <c r="D14" s="45">
        <v>1387</v>
      </c>
      <c r="E14" s="44"/>
      <c r="F14" s="45">
        <v>4509</v>
      </c>
    </row>
    <row r="15" spans="1:6" ht="23.45" customHeight="1">
      <c r="A15" s="47" t="s">
        <v>5</v>
      </c>
      <c r="C15" s="44"/>
      <c r="D15" s="59">
        <f>SUM(D10:D14)</f>
        <v>382963</v>
      </c>
      <c r="E15" s="44"/>
      <c r="F15" s="59">
        <f>SUM(F10:F14)</f>
        <v>356166</v>
      </c>
    </row>
    <row r="16" spans="1:6" ht="23.45" customHeight="1">
      <c r="A16" s="47" t="s">
        <v>6</v>
      </c>
      <c r="C16" s="44"/>
      <c r="D16" s="45"/>
      <c r="E16" s="44"/>
      <c r="F16" s="45"/>
    </row>
    <row r="17" spans="1:6" ht="23.45" customHeight="1">
      <c r="A17" s="51" t="s">
        <v>53</v>
      </c>
      <c r="B17" s="43">
        <v>5</v>
      </c>
      <c r="C17" s="44"/>
      <c r="D17" s="45">
        <v>307941</v>
      </c>
      <c r="E17" s="44"/>
      <c r="F17" s="45">
        <v>320540</v>
      </c>
    </row>
    <row r="18" spans="1:6" ht="23.45" customHeight="1">
      <c r="A18" s="51" t="s">
        <v>104</v>
      </c>
      <c r="C18" s="44"/>
      <c r="D18" s="45">
        <v>29</v>
      </c>
      <c r="E18" s="44"/>
      <c r="F18" s="45">
        <v>94</v>
      </c>
    </row>
    <row r="19" spans="1:6" ht="23.45" customHeight="1">
      <c r="A19" s="51" t="s">
        <v>72</v>
      </c>
      <c r="C19" s="44"/>
      <c r="D19" s="45">
        <v>2707</v>
      </c>
      <c r="E19" s="44"/>
      <c r="F19" s="45">
        <v>2282</v>
      </c>
    </row>
    <row r="20" spans="1:6" ht="23.45" customHeight="1">
      <c r="A20" s="51" t="s">
        <v>7</v>
      </c>
      <c r="C20" s="44"/>
      <c r="D20" s="45">
        <v>2635</v>
      </c>
      <c r="E20" s="44"/>
      <c r="F20" s="45">
        <v>990</v>
      </c>
    </row>
    <row r="21" spans="1:6" ht="23.45" customHeight="1">
      <c r="A21" s="47" t="s">
        <v>8</v>
      </c>
      <c r="C21" s="44"/>
      <c r="D21" s="59">
        <f>SUM(D17:D20)</f>
        <v>313312</v>
      </c>
      <c r="E21" s="44"/>
      <c r="F21" s="59">
        <f>SUM(F17:F20)</f>
        <v>323906</v>
      </c>
    </row>
    <row r="22" spans="1:6" ht="23.45" customHeight="1" thickBot="1">
      <c r="A22" s="47" t="s">
        <v>9</v>
      </c>
      <c r="C22" s="44"/>
      <c r="D22" s="60">
        <f>SUM(D15+D21)</f>
        <v>696275</v>
      </c>
      <c r="E22" s="44"/>
      <c r="F22" s="60">
        <f>SUM(F15+F21)</f>
        <v>680072</v>
      </c>
    </row>
    <row r="23" spans="1:6" ht="23.45" customHeight="1" thickTop="1">
      <c r="A23" s="61"/>
      <c r="C23" s="44"/>
      <c r="D23" s="62"/>
      <c r="E23" s="44"/>
      <c r="F23" s="62"/>
    </row>
    <row r="24" spans="1:6" ht="23.45" customHeight="1">
      <c r="A24" s="50" t="s">
        <v>10</v>
      </c>
      <c r="C24" s="44"/>
      <c r="D24" s="62"/>
      <c r="E24" s="44"/>
      <c r="F24" s="62"/>
    </row>
    <row r="25" spans="1:6" ht="23.45" customHeight="1">
      <c r="A25" s="47" t="s">
        <v>85</v>
      </c>
      <c r="C25" s="48"/>
      <c r="D25" s="49"/>
      <c r="E25" s="48"/>
      <c r="F25" s="49"/>
    </row>
    <row r="26" spans="1:6" ht="23.45" customHeight="1">
      <c r="A26" s="47" t="s">
        <v>78</v>
      </c>
      <c r="C26" s="48"/>
      <c r="D26" s="49"/>
      <c r="E26" s="48"/>
      <c r="F26" s="49"/>
    </row>
    <row r="27" spans="1:6" ht="23.45" customHeight="1">
      <c r="A27" s="47" t="s">
        <v>117</v>
      </c>
      <c r="C27" s="48"/>
      <c r="D27" s="49"/>
      <c r="E27" s="48"/>
      <c r="F27" s="49"/>
    </row>
    <row r="28" spans="1:6" ht="23.45" customHeight="1">
      <c r="A28" s="72" t="s">
        <v>74</v>
      </c>
      <c r="B28" s="72"/>
      <c r="C28" s="72"/>
      <c r="D28" s="72"/>
      <c r="E28" s="72"/>
      <c r="F28" s="72"/>
    </row>
    <row r="29" spans="1:6" ht="23.45" customHeight="1">
      <c r="A29" s="51"/>
      <c r="B29" s="52" t="s">
        <v>0</v>
      </c>
      <c r="C29" s="48"/>
      <c r="D29" s="53" t="s">
        <v>118</v>
      </c>
      <c r="E29" s="48"/>
      <c r="F29" s="53" t="s">
        <v>111</v>
      </c>
    </row>
    <row r="30" spans="1:6" ht="23.45" customHeight="1">
      <c r="A30" s="51"/>
      <c r="B30" s="52"/>
      <c r="C30" s="48"/>
      <c r="D30" s="54" t="s">
        <v>75</v>
      </c>
      <c r="E30" s="48"/>
      <c r="F30" s="55" t="s">
        <v>76</v>
      </c>
    </row>
    <row r="31" spans="1:6" ht="23.45" customHeight="1">
      <c r="A31" s="51"/>
      <c r="B31" s="52"/>
      <c r="C31" s="48"/>
      <c r="D31" s="54" t="s">
        <v>77</v>
      </c>
      <c r="E31" s="48"/>
      <c r="F31" s="55"/>
    </row>
    <row r="32" spans="1:6" ht="23.45" customHeight="1">
      <c r="A32" s="47" t="s">
        <v>11</v>
      </c>
      <c r="B32" s="63"/>
      <c r="D32" s="64"/>
      <c r="F32" s="64"/>
    </row>
    <row r="33" spans="1:6" ht="23.45" customHeight="1">
      <c r="A33" s="47" t="s">
        <v>12</v>
      </c>
      <c r="C33" s="44"/>
      <c r="D33" s="58"/>
      <c r="E33" s="44"/>
      <c r="F33" s="58"/>
    </row>
    <row r="34" spans="1:6" ht="23.45" customHeight="1">
      <c r="A34" s="51" t="s">
        <v>58</v>
      </c>
      <c r="B34" s="43" t="s">
        <v>121</v>
      </c>
      <c r="C34" s="44"/>
      <c r="D34" s="45">
        <v>128741</v>
      </c>
      <c r="E34" s="65"/>
      <c r="F34" s="45">
        <v>91311</v>
      </c>
    </row>
    <row r="35" spans="1:6" ht="23.45" customHeight="1">
      <c r="A35" s="51" t="s">
        <v>59</v>
      </c>
      <c r="C35" s="44"/>
      <c r="D35" s="45">
        <v>3108</v>
      </c>
      <c r="E35" s="65"/>
      <c r="F35" s="45">
        <v>8993</v>
      </c>
    </row>
    <row r="36" spans="1:6" ht="23.45" customHeight="1">
      <c r="A36" s="51" t="s">
        <v>13</v>
      </c>
      <c r="C36" s="44"/>
      <c r="D36" s="66">
        <v>2567</v>
      </c>
      <c r="E36" s="65"/>
      <c r="F36" s="66">
        <v>1405</v>
      </c>
    </row>
    <row r="37" spans="1:6" ht="23.45" customHeight="1">
      <c r="A37" s="47" t="s">
        <v>14</v>
      </c>
      <c r="C37" s="44"/>
      <c r="D37" s="66">
        <f>SUM(D34:D36)</f>
        <v>134416</v>
      </c>
      <c r="E37" s="65"/>
      <c r="F37" s="66">
        <f>SUM(F34:F36)</f>
        <v>101709</v>
      </c>
    </row>
    <row r="38" spans="1:6" ht="23.45" customHeight="1">
      <c r="A38" s="61" t="s">
        <v>41</v>
      </c>
      <c r="C38" s="44"/>
      <c r="D38" s="62"/>
      <c r="E38" s="44"/>
      <c r="F38" s="62"/>
    </row>
    <row r="39" spans="1:6" ht="23.45" customHeight="1">
      <c r="A39" s="51" t="s">
        <v>42</v>
      </c>
      <c r="B39" s="43">
        <v>8</v>
      </c>
      <c r="C39" s="44"/>
      <c r="D39" s="62">
        <v>12523</v>
      </c>
      <c r="E39" s="44"/>
      <c r="F39" s="62">
        <v>11410</v>
      </c>
    </row>
    <row r="40" spans="1:6" ht="23.45" customHeight="1">
      <c r="A40" s="61" t="s">
        <v>43</v>
      </c>
      <c r="C40" s="44"/>
      <c r="D40" s="59">
        <f>SUM(D39:D39)</f>
        <v>12523</v>
      </c>
      <c r="E40" s="44"/>
      <c r="F40" s="59">
        <f>SUM(F39:F39)</f>
        <v>11410</v>
      </c>
    </row>
    <row r="41" spans="1:6" ht="23.45" customHeight="1">
      <c r="A41" s="61" t="s">
        <v>44</v>
      </c>
      <c r="C41" s="44"/>
      <c r="D41" s="59">
        <f>SUM(D37+D40)</f>
        <v>146939</v>
      </c>
      <c r="E41" s="44"/>
      <c r="F41" s="59">
        <f>SUM(F37+F40)</f>
        <v>113119</v>
      </c>
    </row>
    <row r="42" spans="1:6" ht="23.45" customHeight="1">
      <c r="A42" s="47" t="s">
        <v>15</v>
      </c>
      <c r="C42" s="44"/>
      <c r="D42" s="45"/>
      <c r="E42" s="44"/>
      <c r="F42" s="45"/>
    </row>
    <row r="43" spans="1:6" ht="23.45" customHeight="1">
      <c r="A43" s="51" t="s">
        <v>16</v>
      </c>
      <c r="B43" s="67"/>
      <c r="C43" s="50"/>
      <c r="D43" s="45"/>
      <c r="E43" s="50"/>
      <c r="F43" s="45"/>
    </row>
    <row r="44" spans="1:6" ht="23.45" customHeight="1">
      <c r="A44" s="51" t="s">
        <v>17</v>
      </c>
      <c r="C44" s="44"/>
      <c r="D44" s="45"/>
      <c r="E44" s="44"/>
      <c r="F44" s="45"/>
    </row>
    <row r="45" spans="1:6" ht="23.45" customHeight="1" thickBot="1">
      <c r="A45" s="51" t="s">
        <v>91</v>
      </c>
      <c r="C45" s="44"/>
      <c r="D45" s="60">
        <v>135000</v>
      </c>
      <c r="E45" s="44"/>
      <c r="F45" s="60">
        <v>135000</v>
      </c>
    </row>
    <row r="46" spans="1:6" ht="23.45" customHeight="1" thickTop="1">
      <c r="A46" s="51" t="s">
        <v>47</v>
      </c>
      <c r="C46" s="44"/>
      <c r="D46" s="45"/>
      <c r="E46" s="44"/>
      <c r="F46" s="45"/>
    </row>
    <row r="47" spans="1:6" ht="23.45" customHeight="1">
      <c r="A47" s="51" t="s">
        <v>91</v>
      </c>
      <c r="C47" s="44"/>
      <c r="D47" s="45">
        <v>135000</v>
      </c>
      <c r="E47" s="44"/>
      <c r="F47" s="45">
        <v>135000</v>
      </c>
    </row>
    <row r="48" spans="1:6" ht="23.45" customHeight="1">
      <c r="A48" s="50" t="s">
        <v>97</v>
      </c>
      <c r="C48" s="44"/>
      <c r="D48" s="45">
        <v>156342</v>
      </c>
      <c r="E48" s="44"/>
      <c r="F48" s="45">
        <v>156342</v>
      </c>
    </row>
    <row r="49" spans="1:6" ht="23.45" customHeight="1">
      <c r="A49" s="51" t="s">
        <v>60</v>
      </c>
      <c r="C49" s="44"/>
      <c r="D49" s="45"/>
      <c r="E49" s="44"/>
      <c r="F49" s="45"/>
    </row>
    <row r="50" spans="1:6" ht="23.45" customHeight="1">
      <c r="A50" s="51" t="s">
        <v>61</v>
      </c>
      <c r="C50" s="44"/>
      <c r="D50" s="45">
        <v>13500</v>
      </c>
      <c r="E50" s="44"/>
      <c r="F50" s="45">
        <v>13500</v>
      </c>
    </row>
    <row r="51" spans="1:6" ht="23.45" customHeight="1">
      <c r="A51" s="51" t="s">
        <v>62</v>
      </c>
      <c r="C51" s="44"/>
      <c r="D51" s="68">
        <f>SUM(CE!H19)</f>
        <v>244494</v>
      </c>
      <c r="E51" s="44"/>
      <c r="F51" s="68">
        <v>262111</v>
      </c>
    </row>
    <row r="52" spans="1:6" ht="23.45" customHeight="1">
      <c r="A52" s="47" t="s">
        <v>46</v>
      </c>
      <c r="C52" s="44"/>
      <c r="D52" s="66">
        <f>SUM(D47:D51)</f>
        <v>549336</v>
      </c>
      <c r="E52" s="44"/>
      <c r="F52" s="66">
        <f>SUM(F47:F51)</f>
        <v>566953</v>
      </c>
    </row>
    <row r="53" spans="1:6" ht="23.45" customHeight="1" thickBot="1">
      <c r="A53" s="47" t="s">
        <v>18</v>
      </c>
      <c r="C53" s="44"/>
      <c r="D53" s="60">
        <f>SUM(D41,D52)</f>
        <v>696275</v>
      </c>
      <c r="E53" s="44"/>
      <c r="F53" s="60">
        <f>SUM(F41,F52)</f>
        <v>680072</v>
      </c>
    </row>
    <row r="54" spans="1:6" ht="23.45" customHeight="1" thickTop="1">
      <c r="C54" s="44"/>
      <c r="D54" s="45">
        <f>SUM(D53-D22)</f>
        <v>0</v>
      </c>
      <c r="E54" s="44"/>
      <c r="F54" s="45">
        <f>SUM(F53-F22)</f>
        <v>0</v>
      </c>
    </row>
    <row r="55" spans="1:6" ht="23.45" customHeight="1">
      <c r="A55" s="50" t="s">
        <v>10</v>
      </c>
      <c r="C55" s="44"/>
      <c r="D55" s="58"/>
      <c r="E55" s="44"/>
      <c r="F55" s="58"/>
    </row>
    <row r="56" spans="1:6" ht="23.45" customHeight="1">
      <c r="C56" s="44"/>
      <c r="D56" s="58"/>
      <c r="E56" s="44"/>
      <c r="F56" s="58"/>
    </row>
    <row r="57" spans="1:6" ht="23.45" customHeight="1">
      <c r="A57" s="69"/>
      <c r="C57" s="44"/>
      <c r="D57" s="58"/>
      <c r="E57" s="44"/>
      <c r="F57" s="58"/>
    </row>
    <row r="58" spans="1:6" ht="23.45" customHeight="1">
      <c r="C58" s="44"/>
      <c r="D58" s="58"/>
      <c r="E58" s="44"/>
      <c r="F58" s="58"/>
    </row>
    <row r="59" spans="1:6" ht="23.45" customHeight="1">
      <c r="B59" s="70" t="s">
        <v>19</v>
      </c>
      <c r="C59" s="44"/>
      <c r="D59" s="58"/>
      <c r="E59" s="44"/>
      <c r="F59" s="58"/>
    </row>
    <row r="60" spans="1:6" ht="23.45" customHeight="1">
      <c r="A60" s="69"/>
      <c r="C60" s="44"/>
      <c r="D60" s="58"/>
      <c r="E60" s="44"/>
      <c r="F60" s="58"/>
    </row>
  </sheetData>
  <mergeCells count="2">
    <mergeCell ref="A4:F4"/>
    <mergeCell ref="A28:F28"/>
  </mergeCells>
  <printOptions horizontalCentered="1"/>
  <pageMargins left="0.84" right="0.23622047244094499" top="0.75" bottom="0.19" header="0.31496062992126" footer="0.31496062992126"/>
  <pageSetup paperSize="9" scale="93" fitToHeight="5" orientation="portrait" r:id="rId1"/>
  <rowBreaks count="1" manualBreakCount="1">
    <brk id="2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showGridLines="0" view="pageBreakPreview" topLeftCell="A49" zoomScaleNormal="100" zoomScaleSheetLayoutView="100" workbookViewId="0">
      <selection activeCell="M46" sqref="M46"/>
    </sheetView>
  </sheetViews>
  <sheetFormatPr defaultColWidth="10.7109375" defaultRowHeight="24" customHeight="1"/>
  <cols>
    <col min="1" max="1" width="17.140625" style="21" customWidth="1"/>
    <col min="2" max="2" width="10.42578125" style="21" customWidth="1"/>
    <col min="3" max="3" width="11" style="21" customWidth="1"/>
    <col min="4" max="4" width="15.42578125" style="21" customWidth="1"/>
    <col min="5" max="5" width="3.140625" style="21" customWidth="1"/>
    <col min="6" max="6" width="5.140625" style="26" customWidth="1"/>
    <col min="7" max="7" width="1.85546875" style="22" customWidth="1"/>
    <col min="8" max="8" width="16.42578125" style="21" customWidth="1"/>
    <col min="9" max="9" width="1.28515625" style="22" customWidth="1"/>
    <col min="10" max="10" width="16.42578125" style="21" customWidth="1"/>
    <col min="11" max="11" width="1.28515625" style="21" customWidth="1"/>
    <col min="12" max="12" width="16.42578125" style="17" customWidth="1"/>
    <col min="13" max="16384" width="10.7109375" style="21"/>
  </cols>
  <sheetData>
    <row r="1" spans="1:12" ht="24" customHeight="1">
      <c r="B1" s="24"/>
      <c r="C1" s="25"/>
      <c r="D1" s="25"/>
      <c r="E1" s="25"/>
      <c r="G1" s="27"/>
      <c r="H1" s="25"/>
      <c r="I1" s="27"/>
      <c r="J1" s="13" t="s">
        <v>84</v>
      </c>
      <c r="L1" s="21"/>
    </row>
    <row r="2" spans="1:12" ht="24" customHeight="1">
      <c r="A2" s="19" t="s">
        <v>85</v>
      </c>
      <c r="B2" s="24"/>
      <c r="C2" s="25"/>
      <c r="D2" s="25"/>
      <c r="E2" s="25"/>
      <c r="G2" s="27"/>
      <c r="H2" s="25"/>
      <c r="I2" s="27"/>
      <c r="J2" s="25"/>
      <c r="L2" s="21"/>
    </row>
    <row r="3" spans="1:12" ht="24" customHeight="1">
      <c r="A3" s="19" t="s">
        <v>48</v>
      </c>
      <c r="B3" s="25"/>
      <c r="C3" s="25"/>
      <c r="D3" s="25"/>
      <c r="E3" s="25"/>
      <c r="G3" s="27"/>
      <c r="H3" s="25"/>
      <c r="I3" s="27"/>
      <c r="J3" s="25"/>
      <c r="L3" s="21"/>
    </row>
    <row r="4" spans="1:12" ht="24" customHeight="1">
      <c r="A4" s="19" t="s">
        <v>116</v>
      </c>
      <c r="B4" s="25"/>
      <c r="C4" s="25"/>
      <c r="D4" s="25"/>
      <c r="E4" s="25"/>
      <c r="G4" s="27"/>
      <c r="H4" s="25"/>
      <c r="I4" s="27"/>
      <c r="J4" s="25"/>
      <c r="L4" s="21"/>
    </row>
    <row r="5" spans="1:12" ht="24" customHeight="1">
      <c r="A5" s="73" t="s">
        <v>103</v>
      </c>
      <c r="B5" s="73"/>
      <c r="C5" s="73"/>
      <c r="D5" s="73"/>
      <c r="E5" s="73"/>
      <c r="F5" s="73"/>
      <c r="G5" s="73"/>
      <c r="H5" s="73"/>
      <c r="I5" s="73"/>
      <c r="J5" s="73"/>
      <c r="L5" s="21"/>
    </row>
    <row r="6" spans="1:12" ht="24" customHeight="1">
      <c r="A6" s="20"/>
      <c r="D6" s="28"/>
      <c r="E6" s="28"/>
      <c r="F6" s="29" t="s">
        <v>0</v>
      </c>
      <c r="G6" s="27"/>
      <c r="H6" s="30">
        <v>2018</v>
      </c>
      <c r="I6" s="31"/>
      <c r="J6" s="30">
        <v>2017</v>
      </c>
      <c r="L6" s="21"/>
    </row>
    <row r="7" spans="1:12" ht="24" customHeight="1">
      <c r="A7" s="19" t="s">
        <v>49</v>
      </c>
      <c r="D7" s="28"/>
      <c r="E7" s="28"/>
      <c r="F7" s="29"/>
      <c r="G7" s="27"/>
      <c r="H7" s="30"/>
      <c r="I7" s="31"/>
      <c r="J7" s="30"/>
      <c r="L7" s="21"/>
    </row>
    <row r="8" spans="1:12" ht="24" customHeight="1">
      <c r="A8" s="19" t="s">
        <v>20</v>
      </c>
      <c r="L8" s="21"/>
    </row>
    <row r="9" spans="1:12" ht="24" customHeight="1">
      <c r="A9" s="20" t="s">
        <v>21</v>
      </c>
      <c r="H9" s="32">
        <v>171793</v>
      </c>
      <c r="I9" s="33"/>
      <c r="J9" s="32">
        <v>148264</v>
      </c>
      <c r="L9" s="21"/>
    </row>
    <row r="10" spans="1:12" ht="24" customHeight="1">
      <c r="A10" s="20" t="s">
        <v>22</v>
      </c>
      <c r="H10" s="34">
        <v>1466</v>
      </c>
      <c r="I10" s="33"/>
      <c r="J10" s="34">
        <v>767</v>
      </c>
      <c r="L10" s="21"/>
    </row>
    <row r="11" spans="1:12" ht="24" customHeight="1">
      <c r="A11" s="19" t="s">
        <v>23</v>
      </c>
      <c r="H11" s="34">
        <f>SUM(H9:H10)</f>
        <v>173259</v>
      </c>
      <c r="I11" s="33"/>
      <c r="J11" s="34">
        <f>SUM(J9:J10)</f>
        <v>149031</v>
      </c>
      <c r="L11" s="21"/>
    </row>
    <row r="12" spans="1:12" ht="24" customHeight="1">
      <c r="A12" s="19" t="s">
        <v>24</v>
      </c>
      <c r="H12" s="33"/>
      <c r="I12" s="33"/>
      <c r="J12" s="33"/>
      <c r="L12" s="21"/>
    </row>
    <row r="13" spans="1:12" ht="24" customHeight="1">
      <c r="A13" s="20" t="s">
        <v>25</v>
      </c>
      <c r="H13" s="32">
        <v>146569</v>
      </c>
      <c r="I13" s="33"/>
      <c r="J13" s="32">
        <v>119365</v>
      </c>
      <c r="L13" s="21"/>
    </row>
    <row r="14" spans="1:12" ht="24" customHeight="1">
      <c r="A14" s="20" t="s">
        <v>63</v>
      </c>
      <c r="H14" s="32">
        <v>5418</v>
      </c>
      <c r="I14" s="33"/>
      <c r="J14" s="32">
        <v>4972</v>
      </c>
      <c r="L14" s="21"/>
    </row>
    <row r="15" spans="1:12" ht="24" customHeight="1">
      <c r="A15" s="20" t="s">
        <v>26</v>
      </c>
      <c r="H15" s="32">
        <v>7516</v>
      </c>
      <c r="I15" s="32"/>
      <c r="J15" s="32">
        <v>6775</v>
      </c>
      <c r="L15" s="21"/>
    </row>
    <row r="16" spans="1:12" ht="24" customHeight="1">
      <c r="A16" s="19" t="s">
        <v>27</v>
      </c>
      <c r="H16" s="35">
        <f>SUM(H13:H15)</f>
        <v>159503</v>
      </c>
      <c r="I16" s="33"/>
      <c r="J16" s="35">
        <f>SUM(J13:J15)</f>
        <v>131112</v>
      </c>
      <c r="L16" s="21"/>
    </row>
    <row r="17" spans="1:12" ht="24" customHeight="1">
      <c r="A17" s="19" t="s">
        <v>95</v>
      </c>
      <c r="H17" s="32">
        <f>SUM(H11-H16)</f>
        <v>13756</v>
      </c>
      <c r="I17" s="33"/>
      <c r="J17" s="32">
        <f>SUM(J11-J16)</f>
        <v>17919</v>
      </c>
      <c r="L17" s="21"/>
    </row>
    <row r="18" spans="1:12" ht="24" customHeight="1">
      <c r="A18" s="20" t="s">
        <v>28</v>
      </c>
      <c r="H18" s="34">
        <v>-54</v>
      </c>
      <c r="I18" s="33"/>
      <c r="J18" s="34">
        <v>-87</v>
      </c>
      <c r="L18" s="21"/>
    </row>
    <row r="19" spans="1:12" ht="24" customHeight="1">
      <c r="A19" s="19" t="s">
        <v>96</v>
      </c>
      <c r="H19" s="32">
        <f>SUM(H17:H18)</f>
        <v>13702</v>
      </c>
      <c r="I19" s="33"/>
      <c r="J19" s="32">
        <f>SUM(J17:J18)</f>
        <v>17832</v>
      </c>
      <c r="L19" s="21"/>
    </row>
    <row r="20" spans="1:12" ht="24" customHeight="1">
      <c r="A20" s="20" t="s">
        <v>86</v>
      </c>
      <c r="F20" s="26">
        <v>9</v>
      </c>
      <c r="H20" s="34">
        <v>-2884</v>
      </c>
      <c r="I20" s="33"/>
      <c r="J20" s="34">
        <v>-3563</v>
      </c>
      <c r="L20" s="21"/>
    </row>
    <row r="21" spans="1:12" ht="24" customHeight="1">
      <c r="A21" s="19" t="s">
        <v>87</v>
      </c>
      <c r="H21" s="35">
        <f>SUM(H19:H20)</f>
        <v>10818</v>
      </c>
      <c r="I21" s="33"/>
      <c r="J21" s="35">
        <f>SUM(J19:J20)</f>
        <v>14269</v>
      </c>
      <c r="L21" s="21"/>
    </row>
    <row r="22" spans="1:12" ht="24" customHeight="1">
      <c r="A22" s="19"/>
      <c r="H22" s="32"/>
      <c r="I22" s="33"/>
      <c r="J22" s="32"/>
      <c r="L22" s="21"/>
    </row>
    <row r="23" spans="1:12" ht="24" customHeight="1">
      <c r="A23" s="3" t="s">
        <v>119</v>
      </c>
      <c r="H23" s="34">
        <v>0</v>
      </c>
      <c r="I23" s="33"/>
      <c r="J23" s="34">
        <v>0</v>
      </c>
      <c r="L23" s="21"/>
    </row>
    <row r="24" spans="1:12" ht="24" customHeight="1">
      <c r="A24" s="3"/>
      <c r="H24" s="32"/>
      <c r="I24" s="32"/>
      <c r="J24" s="32"/>
      <c r="L24" s="21"/>
    </row>
    <row r="25" spans="1:12" ht="24" customHeight="1" thickBot="1">
      <c r="A25" s="19" t="s">
        <v>88</v>
      </c>
      <c r="H25" s="40">
        <f>SUM(H21:H23)</f>
        <v>10818</v>
      </c>
      <c r="I25" s="33"/>
      <c r="J25" s="40">
        <f>SUM(J21:J23)</f>
        <v>14269</v>
      </c>
      <c r="L25" s="21"/>
    </row>
    <row r="26" spans="1:12" ht="24" customHeight="1" thickTop="1">
      <c r="A26" s="19"/>
      <c r="H26" s="32"/>
      <c r="I26" s="33"/>
      <c r="J26" s="32"/>
      <c r="L26" s="21"/>
    </row>
    <row r="27" spans="1:12" ht="24" customHeight="1">
      <c r="A27" s="19" t="s">
        <v>50</v>
      </c>
      <c r="F27" s="26">
        <v>10</v>
      </c>
      <c r="H27" s="32"/>
      <c r="I27" s="33"/>
      <c r="J27" s="32"/>
      <c r="L27" s="21"/>
    </row>
    <row r="28" spans="1:12" ht="24" customHeight="1" thickBot="1">
      <c r="A28" s="20" t="s">
        <v>92</v>
      </c>
      <c r="H28" s="23">
        <v>0.04</v>
      </c>
      <c r="I28" s="33"/>
      <c r="J28" s="23">
        <v>0.05</v>
      </c>
      <c r="L28" s="21"/>
    </row>
    <row r="29" spans="1:12" ht="24" customHeight="1" thickTop="1">
      <c r="A29" s="20"/>
      <c r="H29" s="41"/>
      <c r="I29" s="33"/>
      <c r="J29" s="41"/>
      <c r="L29" s="21"/>
    </row>
    <row r="30" spans="1:12" ht="24" customHeight="1">
      <c r="A30" s="21" t="s">
        <v>10</v>
      </c>
      <c r="H30" s="36"/>
      <c r="J30" s="36"/>
      <c r="L30" s="21"/>
    </row>
    <row r="31" spans="1:12" ht="24" customHeight="1">
      <c r="B31" s="24"/>
      <c r="C31" s="25"/>
      <c r="D31" s="25"/>
      <c r="E31" s="25"/>
      <c r="G31" s="27"/>
      <c r="H31" s="25"/>
      <c r="I31" s="27"/>
      <c r="J31" s="13" t="s">
        <v>84</v>
      </c>
      <c r="L31" s="21"/>
    </row>
    <row r="32" spans="1:12" ht="24" customHeight="1">
      <c r="A32" s="19" t="s">
        <v>85</v>
      </c>
      <c r="B32" s="24"/>
      <c r="C32" s="25"/>
      <c r="D32" s="25"/>
      <c r="E32" s="25"/>
      <c r="G32" s="27"/>
      <c r="H32" s="25"/>
      <c r="I32" s="27"/>
      <c r="J32" s="25"/>
      <c r="L32" s="21"/>
    </row>
    <row r="33" spans="1:12" ht="24" customHeight="1">
      <c r="A33" s="19" t="s">
        <v>48</v>
      </c>
      <c r="B33" s="25"/>
      <c r="C33" s="25"/>
      <c r="D33" s="25"/>
      <c r="E33" s="25"/>
      <c r="G33" s="27"/>
      <c r="H33" s="25"/>
      <c r="I33" s="27"/>
      <c r="J33" s="25"/>
      <c r="L33" s="21"/>
    </row>
    <row r="34" spans="1:12" ht="24" customHeight="1">
      <c r="A34" s="19" t="s">
        <v>113</v>
      </c>
      <c r="B34" s="25"/>
      <c r="C34" s="25"/>
      <c r="D34" s="25"/>
      <c r="E34" s="25"/>
      <c r="G34" s="27"/>
      <c r="H34" s="25"/>
      <c r="I34" s="27"/>
      <c r="J34" s="25"/>
      <c r="L34" s="21"/>
    </row>
    <row r="35" spans="1:12" ht="24" customHeight="1">
      <c r="A35" s="73" t="s">
        <v>103</v>
      </c>
      <c r="B35" s="73"/>
      <c r="C35" s="73"/>
      <c r="D35" s="73"/>
      <c r="E35" s="73"/>
      <c r="F35" s="73"/>
      <c r="G35" s="73"/>
      <c r="H35" s="73"/>
      <c r="I35" s="73"/>
      <c r="J35" s="73"/>
      <c r="L35" s="21"/>
    </row>
    <row r="36" spans="1:12" ht="24" customHeight="1">
      <c r="A36" s="20"/>
      <c r="D36" s="28"/>
      <c r="E36" s="28"/>
      <c r="F36" s="29" t="s">
        <v>0</v>
      </c>
      <c r="G36" s="27"/>
      <c r="H36" s="30">
        <v>2018</v>
      </c>
      <c r="I36" s="31"/>
      <c r="J36" s="30">
        <v>2017</v>
      </c>
      <c r="L36" s="21"/>
    </row>
    <row r="37" spans="1:12" ht="24" customHeight="1">
      <c r="A37" s="19" t="s">
        <v>49</v>
      </c>
      <c r="D37" s="28"/>
      <c r="E37" s="28"/>
      <c r="F37" s="29"/>
      <c r="G37" s="27"/>
      <c r="H37" s="30"/>
      <c r="I37" s="31"/>
      <c r="J37" s="30"/>
      <c r="L37" s="21"/>
    </row>
    <row r="38" spans="1:12" ht="24" customHeight="1">
      <c r="A38" s="19" t="s">
        <v>20</v>
      </c>
      <c r="L38" s="21"/>
    </row>
    <row r="39" spans="1:12" ht="24" customHeight="1">
      <c r="A39" s="20" t="s">
        <v>21</v>
      </c>
      <c r="H39" s="32">
        <v>512781</v>
      </c>
      <c r="I39" s="33"/>
      <c r="J39" s="32">
        <v>475673</v>
      </c>
      <c r="L39" s="21"/>
    </row>
    <row r="40" spans="1:12" ht="24" customHeight="1">
      <c r="A40" s="20" t="s">
        <v>22</v>
      </c>
      <c r="H40" s="34">
        <v>4069</v>
      </c>
      <c r="I40" s="33"/>
      <c r="J40" s="34">
        <v>3544</v>
      </c>
      <c r="L40" s="21"/>
    </row>
    <row r="41" spans="1:12" ht="24" customHeight="1">
      <c r="A41" s="19" t="s">
        <v>23</v>
      </c>
      <c r="H41" s="34">
        <f>SUM(H39:H40)</f>
        <v>516850</v>
      </c>
      <c r="I41" s="33"/>
      <c r="J41" s="34">
        <f>SUM(J39:J40)</f>
        <v>479217</v>
      </c>
      <c r="L41" s="21"/>
    </row>
    <row r="42" spans="1:12" ht="24" customHeight="1">
      <c r="A42" s="19" t="s">
        <v>24</v>
      </c>
      <c r="H42" s="33"/>
      <c r="I42" s="33"/>
      <c r="J42" s="33"/>
      <c r="L42" s="21"/>
    </row>
    <row r="43" spans="1:12" ht="24" customHeight="1">
      <c r="A43" s="20" t="s">
        <v>25</v>
      </c>
      <c r="H43" s="32">
        <v>423953</v>
      </c>
      <c r="I43" s="33"/>
      <c r="J43" s="32">
        <v>375814</v>
      </c>
      <c r="L43" s="21"/>
    </row>
    <row r="44" spans="1:12" ht="24" customHeight="1">
      <c r="A44" s="20" t="s">
        <v>63</v>
      </c>
      <c r="H44" s="32">
        <v>16584</v>
      </c>
      <c r="I44" s="33"/>
      <c r="J44" s="32">
        <v>15468</v>
      </c>
      <c r="L44" s="21"/>
    </row>
    <row r="45" spans="1:12" ht="24" customHeight="1">
      <c r="A45" s="20" t="s">
        <v>26</v>
      </c>
      <c r="H45" s="34">
        <v>23700</v>
      </c>
      <c r="I45" s="32"/>
      <c r="J45" s="34">
        <v>22009</v>
      </c>
      <c r="L45" s="21"/>
    </row>
    <row r="46" spans="1:12" ht="24" customHeight="1">
      <c r="A46" s="19" t="s">
        <v>27</v>
      </c>
      <c r="H46" s="34">
        <f>SUM(H43:H45)</f>
        <v>464237</v>
      </c>
      <c r="I46" s="33"/>
      <c r="J46" s="34">
        <f>SUM(J43:J45)</f>
        <v>413291</v>
      </c>
      <c r="L46" s="21"/>
    </row>
    <row r="47" spans="1:12" ht="24" customHeight="1">
      <c r="A47" s="19" t="s">
        <v>95</v>
      </c>
      <c r="H47" s="32">
        <f>SUM(H41-H46)</f>
        <v>52613</v>
      </c>
      <c r="I47" s="33"/>
      <c r="J47" s="32">
        <f>SUM(J41-J46)</f>
        <v>65926</v>
      </c>
      <c r="L47" s="21"/>
    </row>
    <row r="48" spans="1:12" ht="24" customHeight="1">
      <c r="A48" s="20" t="s">
        <v>28</v>
      </c>
      <c r="H48" s="34">
        <v>-200</v>
      </c>
      <c r="I48" s="33"/>
      <c r="J48" s="34">
        <v>-297</v>
      </c>
      <c r="L48" s="21"/>
    </row>
    <row r="49" spans="1:12" ht="24" customHeight="1">
      <c r="A49" s="19" t="s">
        <v>96</v>
      </c>
      <c r="H49" s="32">
        <f>SUM(H47:H48)</f>
        <v>52413</v>
      </c>
      <c r="I49" s="33"/>
      <c r="J49" s="32">
        <f>SUM(J47:J48)</f>
        <v>65629</v>
      </c>
      <c r="L49" s="21"/>
    </row>
    <row r="50" spans="1:12" ht="24" customHeight="1">
      <c r="A50" s="20" t="s">
        <v>86</v>
      </c>
      <c r="F50" s="26">
        <v>9</v>
      </c>
      <c r="H50" s="34">
        <v>-10630</v>
      </c>
      <c r="I50" s="33"/>
      <c r="J50" s="34">
        <v>-13130</v>
      </c>
      <c r="L50" s="21"/>
    </row>
    <row r="51" spans="1:12" ht="24" customHeight="1">
      <c r="A51" s="19" t="s">
        <v>87</v>
      </c>
      <c r="H51" s="35">
        <f>SUM(H49:H50)</f>
        <v>41783</v>
      </c>
      <c r="I51" s="33"/>
      <c r="J51" s="35">
        <f>SUM(J49:J50)</f>
        <v>52499</v>
      </c>
      <c r="L51" s="21"/>
    </row>
    <row r="52" spans="1:12" ht="24" customHeight="1">
      <c r="A52" s="19"/>
      <c r="H52" s="32"/>
      <c r="I52" s="32"/>
      <c r="J52" s="32"/>
      <c r="L52" s="21"/>
    </row>
    <row r="53" spans="1:12" s="2" customFormat="1" ht="24" customHeight="1">
      <c r="A53" s="3" t="s">
        <v>119</v>
      </c>
      <c r="F53" s="15"/>
      <c r="G53" s="16"/>
      <c r="H53" s="46">
        <v>0</v>
      </c>
      <c r="I53" s="4"/>
      <c r="J53" s="46">
        <v>0</v>
      </c>
      <c r="L53" s="42"/>
    </row>
    <row r="54" spans="1:12" s="2" customFormat="1" ht="24" customHeight="1">
      <c r="A54" s="3"/>
      <c r="F54" s="15"/>
      <c r="G54" s="16"/>
      <c r="H54" s="5"/>
      <c r="I54" s="4"/>
      <c r="J54" s="5"/>
      <c r="L54" s="42"/>
    </row>
    <row r="55" spans="1:12" ht="24" customHeight="1" thickBot="1">
      <c r="A55" s="19" t="s">
        <v>88</v>
      </c>
      <c r="H55" s="40">
        <f>+H51+H53</f>
        <v>41783</v>
      </c>
      <c r="I55" s="32"/>
      <c r="J55" s="40">
        <f>+J51+J53</f>
        <v>52499</v>
      </c>
      <c r="L55" s="21"/>
    </row>
    <row r="56" spans="1:12" ht="24" customHeight="1" thickTop="1">
      <c r="A56" s="19"/>
      <c r="H56" s="32"/>
      <c r="I56" s="33"/>
      <c r="J56" s="32"/>
      <c r="L56" s="21"/>
    </row>
    <row r="57" spans="1:12" ht="24" customHeight="1">
      <c r="A57" s="19" t="s">
        <v>50</v>
      </c>
      <c r="F57" s="26">
        <v>10</v>
      </c>
      <c r="H57" s="32"/>
      <c r="I57" s="33"/>
      <c r="J57" s="32"/>
      <c r="L57" s="21"/>
    </row>
    <row r="58" spans="1:12" ht="24" customHeight="1" thickBot="1">
      <c r="A58" s="20" t="s">
        <v>92</v>
      </c>
      <c r="H58" s="23">
        <v>0.15</v>
      </c>
      <c r="I58" s="33"/>
      <c r="J58" s="23">
        <v>0.19</v>
      </c>
      <c r="L58" s="21"/>
    </row>
    <row r="59" spans="1:12" ht="24" customHeight="1" thickTop="1">
      <c r="A59" s="20"/>
      <c r="H59" s="41"/>
      <c r="I59" s="33"/>
      <c r="J59" s="41"/>
      <c r="L59" s="21"/>
    </row>
    <row r="60" spans="1:12" ht="24" customHeight="1">
      <c r="A60" s="21" t="s">
        <v>10</v>
      </c>
      <c r="H60" s="36"/>
      <c r="J60" s="36"/>
      <c r="L60" s="21"/>
    </row>
    <row r="61" spans="1:12" ht="24" customHeight="1">
      <c r="L61" s="21"/>
    </row>
  </sheetData>
  <mergeCells count="2">
    <mergeCell ref="A5:J5"/>
    <mergeCell ref="A35:J35"/>
  </mergeCells>
  <printOptions horizontalCentered="1"/>
  <pageMargins left="0.78740157480314998" right="0.23622047244094499" top="0.78700000000000003" bottom="0.23622047244094499" header="0.31496062992126" footer="0.31496062992126"/>
  <pageSetup paperSize="9" scale="90" fitToHeight="5" orientation="portrait" r:id="rId1"/>
  <rowBreaks count="1" manualBreakCount="1">
    <brk id="3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5"/>
  <sheetViews>
    <sheetView showGridLines="0" view="pageBreakPreview" topLeftCell="A9" zoomScale="91" zoomScaleNormal="80" zoomScaleSheetLayoutView="91" workbookViewId="0">
      <selection activeCell="Q17" sqref="Q17"/>
    </sheetView>
  </sheetViews>
  <sheetFormatPr defaultColWidth="9.140625" defaultRowHeight="24" customHeight="1"/>
  <cols>
    <col min="1" max="1" width="34.7109375" style="1" customWidth="1"/>
    <col min="2" max="2" width="14.42578125" style="1" customWidth="1"/>
    <col min="3" max="3" width="1.28515625" style="1" customWidth="1"/>
    <col min="4" max="4" width="14.42578125" style="1" customWidth="1"/>
    <col min="5" max="5" width="1.28515625" style="1" customWidth="1"/>
    <col min="6" max="6" width="14.42578125" style="1" customWidth="1"/>
    <col min="7" max="7" width="1.28515625" style="1" customWidth="1"/>
    <col min="8" max="8" width="14.42578125" style="1" customWidth="1"/>
    <col min="9" max="9" width="1.28515625" style="1" customWidth="1"/>
    <col min="10" max="10" width="14.42578125" style="1" customWidth="1"/>
    <col min="11" max="11" width="1.28515625" style="1" customWidth="1"/>
    <col min="12" max="12" width="10.5703125" style="1" customWidth="1"/>
    <col min="13" max="16384" width="9.140625" style="1"/>
  </cols>
  <sheetData>
    <row r="1" spans="1:10" ht="24" customHeight="1">
      <c r="J1" s="13" t="s">
        <v>84</v>
      </c>
    </row>
    <row r="2" spans="1:10" ht="24" customHeight="1">
      <c r="A2" s="3" t="s">
        <v>85</v>
      </c>
    </row>
    <row r="3" spans="1:10" ht="24" customHeight="1">
      <c r="A3" s="3" t="s">
        <v>82</v>
      </c>
    </row>
    <row r="4" spans="1:10" ht="24" customHeight="1">
      <c r="A4" s="3" t="s">
        <v>113</v>
      </c>
    </row>
    <row r="5" spans="1:10" ht="24" customHeight="1">
      <c r="J5" s="7" t="s">
        <v>74</v>
      </c>
    </row>
    <row r="6" spans="1:10" ht="24" customHeight="1">
      <c r="B6" s="6" t="s">
        <v>51</v>
      </c>
      <c r="D6" s="6"/>
      <c r="J6" s="7"/>
    </row>
    <row r="7" spans="1:10" s="6" customFormat="1" ht="24" customHeight="1">
      <c r="B7" s="6" t="s">
        <v>52</v>
      </c>
      <c r="D7" s="6" t="s">
        <v>98</v>
      </c>
      <c r="F7" s="74" t="s">
        <v>60</v>
      </c>
      <c r="G7" s="74"/>
      <c r="H7" s="74"/>
      <c r="I7" s="8"/>
    </row>
    <row r="8" spans="1:10" s="6" customFormat="1" ht="24" customHeight="1">
      <c r="B8" s="14" t="s">
        <v>39</v>
      </c>
      <c r="C8" s="8"/>
      <c r="D8" s="14" t="s">
        <v>99</v>
      </c>
      <c r="E8" s="8"/>
      <c r="F8" s="14" t="s">
        <v>71</v>
      </c>
      <c r="G8" s="8"/>
      <c r="H8" s="14" t="s">
        <v>81</v>
      </c>
      <c r="I8" s="8"/>
      <c r="J8" s="14" t="s">
        <v>38</v>
      </c>
    </row>
    <row r="9" spans="1:10" ht="24" customHeight="1">
      <c r="A9" s="11" t="s">
        <v>108</v>
      </c>
      <c r="B9" s="5">
        <v>135000</v>
      </c>
      <c r="C9" s="5"/>
      <c r="D9" s="5">
        <v>156342</v>
      </c>
      <c r="E9" s="5"/>
      <c r="F9" s="5">
        <v>13500</v>
      </c>
      <c r="G9" s="5"/>
      <c r="H9" s="5">
        <v>255199</v>
      </c>
      <c r="I9" s="5"/>
      <c r="J9" s="5">
        <f>SUM(B9:H9)</f>
        <v>560041</v>
      </c>
    </row>
    <row r="10" spans="1:10" ht="24" customHeight="1">
      <c r="A10" s="20" t="s">
        <v>122</v>
      </c>
      <c r="B10" s="5">
        <v>0</v>
      </c>
      <c r="C10" s="5"/>
      <c r="D10" s="5">
        <v>0</v>
      </c>
      <c r="E10" s="5"/>
      <c r="F10" s="5">
        <v>0</v>
      </c>
      <c r="G10" s="5"/>
      <c r="H10" s="5">
        <v>-67500</v>
      </c>
      <c r="I10" s="5"/>
      <c r="J10" s="5">
        <f t="shared" ref="J10" si="0">SUM(B10:H10)</f>
        <v>-67500</v>
      </c>
    </row>
    <row r="11" spans="1:10" ht="24" customHeight="1">
      <c r="A11" s="20" t="s">
        <v>93</v>
      </c>
      <c r="B11" s="5"/>
      <c r="C11" s="5"/>
      <c r="D11" s="5"/>
      <c r="E11" s="5"/>
      <c r="F11" s="5"/>
      <c r="G11" s="5"/>
      <c r="H11" s="5"/>
      <c r="I11" s="5"/>
      <c r="J11" s="5"/>
    </row>
    <row r="12" spans="1:10" ht="24" customHeight="1">
      <c r="A12" s="20" t="s">
        <v>94</v>
      </c>
      <c r="B12" s="9">
        <v>0</v>
      </c>
      <c r="C12" s="5"/>
      <c r="D12" s="9">
        <v>0</v>
      </c>
      <c r="E12" s="5"/>
      <c r="F12" s="5">
        <v>0</v>
      </c>
      <c r="G12" s="5"/>
      <c r="H12" s="5">
        <v>52499</v>
      </c>
      <c r="I12" s="5"/>
      <c r="J12" s="12">
        <f>SUM(B12:I12)</f>
        <v>52499</v>
      </c>
    </row>
    <row r="13" spans="1:10" ht="24" customHeight="1" thickBot="1">
      <c r="A13" s="19" t="s">
        <v>109</v>
      </c>
      <c r="B13" s="10">
        <f>SUM(B9:B12)</f>
        <v>135000</v>
      </c>
      <c r="C13" s="5"/>
      <c r="D13" s="10">
        <f>SUM(D9:D12)</f>
        <v>156342</v>
      </c>
      <c r="E13" s="5"/>
      <c r="F13" s="10">
        <f>SUM(F9:F12)</f>
        <v>13500</v>
      </c>
      <c r="G13" s="5"/>
      <c r="H13" s="10">
        <f>SUM(H9:H12)</f>
        <v>240198</v>
      </c>
      <c r="I13" s="5"/>
      <c r="J13" s="10">
        <f>SUM(J9:J12)</f>
        <v>545040</v>
      </c>
    </row>
    <row r="14" spans="1:10" ht="24" customHeight="1" thickTop="1">
      <c r="B14" s="4"/>
      <c r="C14" s="4"/>
      <c r="D14" s="4"/>
      <c r="E14" s="4"/>
      <c r="F14" s="4"/>
      <c r="G14" s="4"/>
      <c r="H14" s="4"/>
      <c r="I14" s="4"/>
      <c r="J14" s="4"/>
    </row>
    <row r="15" spans="1:10" ht="24" customHeight="1">
      <c r="A15" s="11" t="s">
        <v>114</v>
      </c>
      <c r="B15" s="5">
        <v>135000</v>
      </c>
      <c r="C15" s="5"/>
      <c r="D15" s="5">
        <v>156342</v>
      </c>
      <c r="E15" s="5"/>
      <c r="F15" s="5">
        <v>13500</v>
      </c>
      <c r="G15" s="5"/>
      <c r="H15" s="5">
        <v>262111</v>
      </c>
      <c r="I15" s="5"/>
      <c r="J15" s="5">
        <f>SUM(B15:H15)</f>
        <v>566953</v>
      </c>
    </row>
    <row r="16" spans="1:10" ht="24" customHeight="1">
      <c r="A16" s="20" t="s">
        <v>122</v>
      </c>
      <c r="B16" s="5">
        <v>0</v>
      </c>
      <c r="C16" s="5"/>
      <c r="D16" s="5">
        <v>0</v>
      </c>
      <c r="E16" s="5"/>
      <c r="F16" s="5">
        <v>0</v>
      </c>
      <c r="G16" s="5"/>
      <c r="H16" s="5">
        <v>-59400</v>
      </c>
      <c r="I16" s="5"/>
      <c r="J16" s="5">
        <f>SUM(B16:H16)</f>
        <v>-59400</v>
      </c>
    </row>
    <row r="17" spans="1:10" ht="24" customHeight="1">
      <c r="A17" s="20" t="s">
        <v>93</v>
      </c>
      <c r="B17" s="5"/>
      <c r="C17" s="5"/>
      <c r="D17" s="5"/>
      <c r="E17" s="5"/>
      <c r="F17" s="5"/>
      <c r="G17" s="5"/>
      <c r="H17" s="5"/>
      <c r="I17" s="5"/>
      <c r="J17" s="5"/>
    </row>
    <row r="18" spans="1:10" ht="24" customHeight="1">
      <c r="A18" s="20" t="s">
        <v>94</v>
      </c>
      <c r="B18" s="9">
        <v>0</v>
      </c>
      <c r="C18" s="5"/>
      <c r="D18" s="9">
        <v>0</v>
      </c>
      <c r="E18" s="5"/>
      <c r="F18" s="5">
        <v>0</v>
      </c>
      <c r="G18" s="5"/>
      <c r="H18" s="5">
        <f>PL!H51</f>
        <v>41783</v>
      </c>
      <c r="I18" s="5"/>
      <c r="J18" s="12">
        <f>SUM(B18:I18)</f>
        <v>41783</v>
      </c>
    </row>
    <row r="19" spans="1:10" ht="24" customHeight="1" thickBot="1">
      <c r="A19" s="19" t="s">
        <v>115</v>
      </c>
      <c r="B19" s="10">
        <f>SUM(B15:B18)</f>
        <v>135000</v>
      </c>
      <c r="C19" s="5"/>
      <c r="D19" s="10">
        <f>SUM(D15:D18)</f>
        <v>156342</v>
      </c>
      <c r="E19" s="5"/>
      <c r="F19" s="10">
        <f>SUM(F15:F18)</f>
        <v>13500</v>
      </c>
      <c r="G19" s="5"/>
      <c r="H19" s="10">
        <f>SUM(H15:H18)</f>
        <v>244494</v>
      </c>
      <c r="I19" s="5"/>
      <c r="J19" s="10">
        <f>SUM(J15:J18)</f>
        <v>549336</v>
      </c>
    </row>
    <row r="20" spans="1:10" ht="24" customHeight="1" thickTop="1">
      <c r="B20" s="4">
        <f>SUM(B19-BS!D47)</f>
        <v>0</v>
      </c>
      <c r="C20" s="4"/>
      <c r="D20" s="4">
        <f>SUM(D19-BS!D48)</f>
        <v>0</v>
      </c>
      <c r="E20" s="4"/>
      <c r="F20" s="4">
        <f>SUM(F19-BS!D50)</f>
        <v>0</v>
      </c>
      <c r="G20" s="4"/>
      <c r="H20" s="4">
        <f>SUM(H19-BS!D51)</f>
        <v>0</v>
      </c>
      <c r="I20" s="4"/>
      <c r="J20" s="4">
        <f>J19-BS!D52</f>
        <v>0</v>
      </c>
    </row>
    <row r="21" spans="1:10" ht="24" customHeight="1">
      <c r="A21" s="2" t="s">
        <v>10</v>
      </c>
      <c r="B21" s="7"/>
      <c r="C21" s="7"/>
      <c r="D21" s="7"/>
      <c r="E21" s="7"/>
      <c r="F21" s="7"/>
      <c r="G21" s="7"/>
      <c r="H21" s="7"/>
      <c r="I21" s="7"/>
      <c r="J21" s="7"/>
    </row>
    <row r="57" spans="1:1" ht="24" customHeight="1">
      <c r="A57" s="1" t="s">
        <v>73</v>
      </c>
    </row>
    <row r="75" spans="8:10" ht="24" customHeight="1">
      <c r="H75" s="1">
        <f>H72/5000</f>
        <v>0</v>
      </c>
      <c r="J75" s="1">
        <f>J72/5000</f>
        <v>0</v>
      </c>
    </row>
    <row r="125" spans="8:8" ht="24" customHeight="1">
      <c r="H125" s="1" t="str">
        <f>+J8</f>
        <v>Total</v>
      </c>
    </row>
  </sheetData>
  <mergeCells count="1">
    <mergeCell ref="F7:H7"/>
  </mergeCells>
  <printOptions horizontalCentered="1"/>
  <pageMargins left="0.71" right="0.196850393700787" top="0.78740157480314998" bottom="0.23622047244094499" header="0.31496062992126" footer="0.31496062992126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showGridLines="0" view="pageBreakPreview" zoomScaleNormal="100" zoomScaleSheetLayoutView="100" workbookViewId="0">
      <selection activeCell="H27" sqref="H27"/>
    </sheetView>
  </sheetViews>
  <sheetFormatPr defaultColWidth="10.7109375" defaultRowHeight="24" customHeight="1"/>
  <cols>
    <col min="1" max="1" width="17.140625" style="21" customWidth="1"/>
    <col min="2" max="2" width="10.42578125" style="21" customWidth="1"/>
    <col min="3" max="3" width="11" style="21" customWidth="1"/>
    <col min="4" max="4" width="17.42578125" style="21" customWidth="1"/>
    <col min="5" max="5" width="3.140625" style="21" customWidth="1"/>
    <col min="6" max="6" width="5.140625" style="26" customWidth="1"/>
    <col min="7" max="7" width="1.85546875" style="22" customWidth="1"/>
    <col min="8" max="8" width="16.42578125" style="21" customWidth="1"/>
    <col min="9" max="9" width="1.28515625" style="22" customWidth="1"/>
    <col min="10" max="10" width="16.42578125" style="21" customWidth="1"/>
    <col min="11" max="11" width="1.28515625" style="21" customWidth="1"/>
    <col min="12" max="12" width="16.42578125" style="17" customWidth="1"/>
    <col min="13" max="16384" width="10.7109375" style="21"/>
  </cols>
  <sheetData>
    <row r="1" spans="1:12" ht="24" customHeight="1">
      <c r="B1" s="24"/>
      <c r="C1" s="25"/>
      <c r="D1" s="25"/>
      <c r="E1" s="25"/>
      <c r="G1" s="27"/>
      <c r="H1" s="25"/>
      <c r="I1" s="27"/>
      <c r="J1" s="13" t="s">
        <v>84</v>
      </c>
      <c r="L1" s="21"/>
    </row>
    <row r="2" spans="1:12" ht="24" customHeight="1">
      <c r="A2" s="19" t="s">
        <v>85</v>
      </c>
      <c r="B2" s="24"/>
      <c r="C2" s="25"/>
      <c r="D2" s="25"/>
      <c r="E2" s="25"/>
      <c r="G2" s="27"/>
      <c r="H2" s="25"/>
      <c r="I2" s="27"/>
      <c r="J2" s="25"/>
      <c r="L2" s="21"/>
    </row>
    <row r="3" spans="1:12" ht="24" customHeight="1">
      <c r="A3" s="19" t="s">
        <v>80</v>
      </c>
      <c r="B3" s="25"/>
      <c r="C3" s="25"/>
      <c r="D3" s="25"/>
      <c r="E3" s="25"/>
      <c r="G3" s="27"/>
      <c r="H3" s="25"/>
      <c r="I3" s="27"/>
      <c r="J3" s="25"/>
      <c r="L3" s="21"/>
    </row>
    <row r="4" spans="1:12" ht="24" customHeight="1">
      <c r="A4" s="19" t="s">
        <v>113</v>
      </c>
      <c r="B4" s="25"/>
      <c r="C4" s="25"/>
      <c r="D4" s="25"/>
      <c r="E4" s="25"/>
      <c r="G4" s="27"/>
      <c r="H4" s="25"/>
      <c r="I4" s="27"/>
      <c r="J4" s="25"/>
      <c r="L4" s="21"/>
    </row>
    <row r="5" spans="1:12" ht="24" customHeight="1">
      <c r="A5" s="73" t="s">
        <v>74</v>
      </c>
      <c r="B5" s="73"/>
      <c r="C5" s="73"/>
      <c r="D5" s="73"/>
      <c r="E5" s="73"/>
      <c r="F5" s="73"/>
      <c r="G5" s="73"/>
      <c r="H5" s="73"/>
      <c r="I5" s="73"/>
      <c r="J5" s="73"/>
      <c r="L5" s="21"/>
    </row>
    <row r="6" spans="1:12" ht="24" customHeight="1">
      <c r="D6" s="28"/>
      <c r="E6" s="28"/>
      <c r="F6" s="37"/>
      <c r="G6" s="27"/>
      <c r="H6" s="30">
        <v>2018</v>
      </c>
      <c r="I6" s="31"/>
      <c r="J6" s="30">
        <v>2017</v>
      </c>
      <c r="L6" s="21"/>
    </row>
    <row r="7" spans="1:12" ht="24" customHeight="1">
      <c r="A7" s="38" t="s">
        <v>29</v>
      </c>
      <c r="L7" s="21"/>
    </row>
    <row r="8" spans="1:12" ht="24" customHeight="1">
      <c r="A8" s="22" t="s">
        <v>64</v>
      </c>
      <c r="H8" s="33">
        <f>PL!H49</f>
        <v>52413</v>
      </c>
      <c r="I8" s="33"/>
      <c r="J8" s="33">
        <f>PL!J49</f>
        <v>65629</v>
      </c>
      <c r="L8" s="21"/>
    </row>
    <row r="9" spans="1:12" ht="24" customHeight="1">
      <c r="A9" s="22" t="s">
        <v>65</v>
      </c>
      <c r="H9" s="33"/>
      <c r="I9" s="33"/>
      <c r="J9" s="33"/>
      <c r="L9" s="21"/>
    </row>
    <row r="10" spans="1:12" ht="24" customHeight="1">
      <c r="A10" s="22" t="s">
        <v>30</v>
      </c>
      <c r="H10" s="33"/>
      <c r="I10" s="33"/>
      <c r="J10" s="33"/>
      <c r="L10" s="21"/>
    </row>
    <row r="11" spans="1:12" ht="24" customHeight="1">
      <c r="A11" s="22" t="s">
        <v>101</v>
      </c>
      <c r="H11" s="32">
        <v>41901</v>
      </c>
      <c r="I11" s="32"/>
      <c r="J11" s="32">
        <v>39880</v>
      </c>
      <c r="L11" s="21"/>
    </row>
    <row r="12" spans="1:12" ht="24" customHeight="1">
      <c r="A12" s="22" t="s">
        <v>123</v>
      </c>
      <c r="H12" s="32">
        <v>-1237</v>
      </c>
      <c r="I12" s="32"/>
      <c r="J12" s="32">
        <v>89</v>
      </c>
      <c r="L12" s="21"/>
    </row>
    <row r="13" spans="1:12" ht="24" customHeight="1">
      <c r="A13" s="22" t="s">
        <v>124</v>
      </c>
      <c r="H13" s="32">
        <v>1237</v>
      </c>
      <c r="I13" s="32"/>
      <c r="J13" s="32">
        <v>0</v>
      </c>
      <c r="L13" s="21"/>
    </row>
    <row r="14" spans="1:12" ht="24" customHeight="1">
      <c r="A14" s="22" t="s">
        <v>126</v>
      </c>
      <c r="H14" s="32">
        <v>1018</v>
      </c>
      <c r="I14" s="32"/>
      <c r="J14" s="32">
        <v>0</v>
      </c>
      <c r="L14" s="21"/>
    </row>
    <row r="15" spans="1:12" ht="24" customHeight="1">
      <c r="A15" s="22" t="s">
        <v>66</v>
      </c>
      <c r="H15" s="32">
        <v>0</v>
      </c>
      <c r="I15" s="32"/>
      <c r="J15" s="32">
        <v>-282</v>
      </c>
      <c r="L15" s="21"/>
    </row>
    <row r="16" spans="1:12" ht="24" customHeight="1">
      <c r="A16" s="22" t="s">
        <v>54</v>
      </c>
      <c r="H16" s="34">
        <v>1618</v>
      </c>
      <c r="I16" s="32"/>
      <c r="J16" s="34">
        <v>1462</v>
      </c>
      <c r="L16" s="21"/>
    </row>
    <row r="17" spans="1:12" ht="24" customHeight="1">
      <c r="A17" s="22" t="s">
        <v>45</v>
      </c>
      <c r="H17" s="39"/>
      <c r="I17" s="39"/>
      <c r="J17" s="39"/>
      <c r="L17" s="21"/>
    </row>
    <row r="18" spans="1:12" ht="24" customHeight="1">
      <c r="A18" s="22" t="s">
        <v>31</v>
      </c>
      <c r="H18" s="32">
        <f>SUM(H8:H16)</f>
        <v>96950</v>
      </c>
      <c r="I18" s="33"/>
      <c r="J18" s="32">
        <f>SUM(J8:J16)</f>
        <v>106778</v>
      </c>
      <c r="L18" s="21"/>
    </row>
    <row r="19" spans="1:12" ht="24" customHeight="1">
      <c r="A19" s="22" t="s">
        <v>106</v>
      </c>
      <c r="H19" s="32"/>
      <c r="I19" s="33"/>
      <c r="J19" s="32"/>
      <c r="L19" s="21"/>
    </row>
    <row r="20" spans="1:12" ht="24" customHeight="1">
      <c r="A20" s="17" t="s">
        <v>102</v>
      </c>
      <c r="H20" s="32">
        <v>1850</v>
      </c>
      <c r="I20" s="33"/>
      <c r="J20" s="32">
        <v>10127</v>
      </c>
      <c r="L20" s="21"/>
    </row>
    <row r="21" spans="1:12" ht="24" customHeight="1">
      <c r="A21" s="22" t="s">
        <v>67</v>
      </c>
      <c r="H21" s="32">
        <v>-45769</v>
      </c>
      <c r="I21" s="33"/>
      <c r="J21" s="32">
        <v>235</v>
      </c>
      <c r="L21" s="21"/>
    </row>
    <row r="22" spans="1:12" ht="24" customHeight="1">
      <c r="A22" s="22" t="s">
        <v>32</v>
      </c>
      <c r="H22" s="32">
        <v>3122</v>
      </c>
      <c r="I22" s="33"/>
      <c r="J22" s="32">
        <v>-17</v>
      </c>
      <c r="L22" s="21"/>
    </row>
    <row r="23" spans="1:12" ht="24" customHeight="1">
      <c r="A23" s="22" t="s">
        <v>33</v>
      </c>
      <c r="H23" s="32">
        <v>-1645</v>
      </c>
      <c r="I23" s="33"/>
      <c r="J23" s="32">
        <v>-1249</v>
      </c>
      <c r="L23" s="21"/>
    </row>
    <row r="24" spans="1:12" ht="24" customHeight="1">
      <c r="A24" s="22" t="s">
        <v>107</v>
      </c>
      <c r="H24" s="33"/>
      <c r="I24" s="33"/>
      <c r="J24" s="33"/>
      <c r="L24" s="21"/>
    </row>
    <row r="25" spans="1:12" ht="24" customHeight="1">
      <c r="A25" s="18" t="s">
        <v>68</v>
      </c>
      <c r="H25" s="32">
        <v>37278</v>
      </c>
      <c r="I25" s="33"/>
      <c r="J25" s="32">
        <v>-12241</v>
      </c>
      <c r="L25" s="21"/>
    </row>
    <row r="26" spans="1:12" ht="24" customHeight="1">
      <c r="A26" s="22" t="s">
        <v>34</v>
      </c>
      <c r="H26" s="32">
        <v>1162</v>
      </c>
      <c r="I26" s="33"/>
      <c r="J26" s="32">
        <v>-410</v>
      </c>
      <c r="L26" s="21"/>
    </row>
    <row r="27" spans="1:12" ht="24" customHeight="1">
      <c r="A27" s="22" t="s">
        <v>54</v>
      </c>
      <c r="H27" s="34">
        <v>-505</v>
      </c>
      <c r="I27" s="33"/>
      <c r="J27" s="34">
        <v>-151</v>
      </c>
      <c r="L27" s="21"/>
    </row>
    <row r="28" spans="1:12" ht="24" customHeight="1">
      <c r="A28" s="22" t="s">
        <v>29</v>
      </c>
      <c r="H28" s="32">
        <f>SUM(H18:H27)</f>
        <v>92443</v>
      </c>
      <c r="I28" s="33"/>
      <c r="J28" s="32">
        <f>SUM(J18:J27)</f>
        <v>103072</v>
      </c>
      <c r="L28" s="21"/>
    </row>
    <row r="29" spans="1:12" ht="24" customHeight="1">
      <c r="A29" s="22" t="s">
        <v>35</v>
      </c>
      <c r="H29" s="34">
        <v>-16940</v>
      </c>
      <c r="I29" s="33"/>
      <c r="J29" s="34">
        <v>-22356</v>
      </c>
      <c r="L29" s="21"/>
    </row>
    <row r="30" spans="1:12" ht="24" customHeight="1">
      <c r="A30" s="38" t="s">
        <v>40</v>
      </c>
      <c r="H30" s="34">
        <f>SUM(H28:H29)</f>
        <v>75503</v>
      </c>
      <c r="I30" s="33"/>
      <c r="J30" s="34">
        <f>SUM(J28:J29)</f>
        <v>80716</v>
      </c>
      <c r="L30" s="21"/>
    </row>
    <row r="31" spans="1:12" ht="24" customHeight="1">
      <c r="A31" s="22"/>
      <c r="L31" s="21"/>
    </row>
    <row r="32" spans="1:12" ht="24" customHeight="1">
      <c r="A32" s="22" t="s">
        <v>10</v>
      </c>
      <c r="L32" s="21"/>
    </row>
    <row r="33" spans="1:12" ht="24" customHeight="1">
      <c r="B33" s="24"/>
      <c r="C33" s="25"/>
      <c r="D33" s="25"/>
      <c r="E33" s="25"/>
      <c r="G33" s="27"/>
      <c r="H33" s="25"/>
      <c r="I33" s="27"/>
      <c r="J33" s="13" t="s">
        <v>84</v>
      </c>
      <c r="L33" s="21"/>
    </row>
    <row r="34" spans="1:12" ht="24" customHeight="1">
      <c r="A34" s="19" t="s">
        <v>85</v>
      </c>
      <c r="B34" s="24"/>
      <c r="C34" s="25"/>
      <c r="D34" s="25"/>
      <c r="E34" s="25"/>
      <c r="G34" s="27"/>
      <c r="H34" s="25"/>
      <c r="I34" s="27"/>
      <c r="J34" s="25"/>
      <c r="L34" s="21"/>
    </row>
    <row r="35" spans="1:12" ht="24" customHeight="1">
      <c r="A35" s="19" t="s">
        <v>83</v>
      </c>
      <c r="B35" s="25"/>
      <c r="C35" s="25"/>
      <c r="D35" s="25"/>
      <c r="E35" s="25"/>
      <c r="G35" s="27"/>
      <c r="H35" s="25"/>
      <c r="I35" s="27"/>
      <c r="J35" s="25"/>
      <c r="L35" s="21"/>
    </row>
    <row r="36" spans="1:12" ht="24" customHeight="1">
      <c r="A36" s="19" t="s">
        <v>113</v>
      </c>
      <c r="B36" s="25"/>
      <c r="C36" s="25"/>
      <c r="D36" s="25"/>
      <c r="E36" s="25"/>
      <c r="G36" s="27"/>
      <c r="H36" s="25"/>
      <c r="I36" s="27"/>
      <c r="J36" s="25"/>
      <c r="L36" s="21"/>
    </row>
    <row r="37" spans="1:12" ht="24" customHeight="1">
      <c r="A37" s="73" t="s">
        <v>74</v>
      </c>
      <c r="B37" s="73"/>
      <c r="C37" s="73"/>
      <c r="D37" s="73"/>
      <c r="E37" s="73"/>
      <c r="F37" s="73"/>
      <c r="G37" s="73"/>
      <c r="H37" s="73"/>
      <c r="I37" s="73"/>
      <c r="J37" s="73"/>
      <c r="L37" s="21"/>
    </row>
    <row r="38" spans="1:12" ht="24" customHeight="1">
      <c r="D38" s="28"/>
      <c r="E38" s="28"/>
      <c r="F38" s="37"/>
      <c r="G38" s="27"/>
      <c r="H38" s="30">
        <v>2018</v>
      </c>
      <c r="I38" s="31"/>
      <c r="J38" s="30">
        <v>2017</v>
      </c>
      <c r="L38" s="21"/>
    </row>
    <row r="39" spans="1:12" ht="24" customHeight="1">
      <c r="A39" s="38" t="s">
        <v>36</v>
      </c>
      <c r="L39" s="21"/>
    </row>
    <row r="40" spans="1:12" ht="24" customHeight="1">
      <c r="A40" s="20" t="s">
        <v>125</v>
      </c>
      <c r="H40" s="32">
        <v>-29237</v>
      </c>
      <c r="I40" s="13"/>
      <c r="J40" s="32">
        <v>-25046</v>
      </c>
      <c r="L40" s="21"/>
    </row>
    <row r="41" spans="1:12" ht="24" customHeight="1">
      <c r="A41" s="21" t="s">
        <v>110</v>
      </c>
      <c r="H41" s="32">
        <v>0</v>
      </c>
      <c r="I41" s="13"/>
      <c r="J41" s="32">
        <v>-15</v>
      </c>
      <c r="L41" s="21"/>
    </row>
    <row r="42" spans="1:12" ht="24" customHeight="1">
      <c r="A42" s="21" t="s">
        <v>69</v>
      </c>
      <c r="H42" s="32">
        <v>0</v>
      </c>
      <c r="I42" s="13"/>
      <c r="J42" s="32">
        <v>981</v>
      </c>
      <c r="L42" s="21"/>
    </row>
    <row r="43" spans="1:12" ht="24" customHeight="1">
      <c r="A43" s="38" t="s">
        <v>55</v>
      </c>
      <c r="H43" s="35">
        <f>SUM(H40:H42)</f>
        <v>-29237</v>
      </c>
      <c r="I43" s="33"/>
      <c r="J43" s="35">
        <f>SUM(J40:J42)</f>
        <v>-24080</v>
      </c>
      <c r="L43" s="21"/>
    </row>
    <row r="44" spans="1:12" ht="24" customHeight="1">
      <c r="A44" s="38" t="s">
        <v>37</v>
      </c>
      <c r="L44" s="21"/>
    </row>
    <row r="45" spans="1:12" ht="24" customHeight="1">
      <c r="A45" s="22" t="s">
        <v>70</v>
      </c>
      <c r="H45" s="34">
        <v>-59248</v>
      </c>
      <c r="I45" s="33"/>
      <c r="J45" s="34">
        <v>-67500</v>
      </c>
      <c r="L45" s="21"/>
    </row>
    <row r="46" spans="1:12" ht="24" customHeight="1">
      <c r="A46" s="38" t="s">
        <v>105</v>
      </c>
      <c r="H46" s="35">
        <f>SUM(H45:H45)</f>
        <v>-59248</v>
      </c>
      <c r="I46" s="33"/>
      <c r="J46" s="35">
        <f>SUM(J45:J45)</f>
        <v>-67500</v>
      </c>
      <c r="L46" s="21"/>
    </row>
    <row r="47" spans="1:12" ht="24" customHeight="1">
      <c r="A47" s="38" t="s">
        <v>120</v>
      </c>
      <c r="H47" s="32">
        <f>SUM(H30,H43,H46)</f>
        <v>-12982</v>
      </c>
      <c r="I47" s="32"/>
      <c r="J47" s="32">
        <f>SUM(J30,J43,J46)</f>
        <v>-10864</v>
      </c>
      <c r="L47" s="21"/>
    </row>
    <row r="48" spans="1:12" ht="24" customHeight="1">
      <c r="A48" s="22" t="s">
        <v>90</v>
      </c>
      <c r="H48" s="34">
        <v>167444</v>
      </c>
      <c r="I48" s="33"/>
      <c r="J48" s="34">
        <v>229901</v>
      </c>
      <c r="L48" s="21"/>
    </row>
    <row r="49" spans="1:12" ht="24" customHeight="1" thickBot="1">
      <c r="A49" s="38" t="s">
        <v>89</v>
      </c>
      <c r="H49" s="40">
        <f>SUM(H47:H48)</f>
        <v>154462</v>
      </c>
      <c r="I49" s="33"/>
      <c r="J49" s="40">
        <f>SUM(J47:J48)</f>
        <v>219037</v>
      </c>
      <c r="L49" s="21"/>
    </row>
    <row r="50" spans="1:12" ht="24" customHeight="1" thickTop="1">
      <c r="A50" s="38"/>
      <c r="H50" s="32">
        <f>H49-BS!D10</f>
        <v>0</v>
      </c>
      <c r="I50" s="33"/>
      <c r="J50" s="32"/>
      <c r="L50" s="21"/>
    </row>
    <row r="51" spans="1:12" ht="24" customHeight="1">
      <c r="A51" s="22" t="s">
        <v>10</v>
      </c>
      <c r="L51" s="21"/>
    </row>
    <row r="52" spans="1:12" ht="24" customHeight="1">
      <c r="L52" s="21"/>
    </row>
    <row r="53" spans="1:12" ht="24" customHeight="1">
      <c r="L53" s="21"/>
    </row>
  </sheetData>
  <mergeCells count="2">
    <mergeCell ref="A5:J5"/>
    <mergeCell ref="A37:J37"/>
  </mergeCells>
  <printOptions horizontalCentered="1"/>
  <pageMargins left="0.78740157480314998" right="0.23622047244094499" top="0.78700000000000003" bottom="0.23622047244094499" header="0.31496062992126" footer="0.31496062992126"/>
  <pageSetup paperSize="9" scale="90" fitToHeight="5" orientation="portrait" r:id="rId1"/>
  <rowBreaks count="1" manualBreakCount="1">
    <brk id="32" max="16383" man="1"/>
  </rowBreaks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29460</vt:lpwstr>
  </property>
  <property fmtid="{D5CDD505-2E9C-101B-9397-08002B2CF9AE}" pid="4" name="OptimizationTime">
    <vt:lpwstr>20181106_1345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BS</vt:lpstr>
      <vt:lpstr>PL</vt:lpstr>
      <vt:lpstr>CE</vt:lpstr>
      <vt:lpstr>CF</vt:lpstr>
      <vt:lpstr>BS!Print_Area</vt:lpstr>
      <vt:lpstr>CE!Print_Area</vt:lpstr>
    </vt:vector>
  </TitlesOfParts>
  <Company>Ernst &amp; Young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SSS</dc:creator>
  <cp:lastModifiedBy>Pornpan Klaysukpong</cp:lastModifiedBy>
  <cp:lastPrinted>2018-10-29T14:23:43Z</cp:lastPrinted>
  <dcterms:created xsi:type="dcterms:W3CDTF">2010-04-21T14:38:34Z</dcterms:created>
  <dcterms:modified xsi:type="dcterms:W3CDTF">2018-10-29T14:23:48Z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</Properties>
</file>